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workbookProtection workbookPassword="CA39" lockStructure="1"/>
  <bookViews>
    <workbookView xWindow="-915" yWindow="-465" windowWidth="15600" windowHeight="11760" tabRatio="500"/>
  </bookViews>
  <sheets>
    <sheet name="2018 BUDGET" sheetId="1" r:id="rId1"/>
    <sheet name="2019 BUDGET" sheetId="2" r:id="rId2"/>
    <sheet name="2020 BUDGET" sheetId="3" r:id="rId3"/>
    <sheet name="REVENUE ESTIMATES" sheetId="8" r:id="rId4"/>
    <sheet name="RESTORATION ESTIMATES" sheetId="6" r:id="rId5"/>
    <sheet name="EMPLOYEE REPORT" sheetId="7" r:id="rId6"/>
  </sheets>
  <definedNames>
    <definedName name="_xlnm.Print_Area" localSheetId="0">'2018 BUDGET'!$A$1:$O$54</definedName>
    <definedName name="_xlnm.Print_Area" localSheetId="1">'2019 BUDGET'!$A$1:$O$55</definedName>
    <definedName name="_xlnm.Print_Area" localSheetId="2">'2020 BUDGET'!$A$1:$O$54</definedName>
    <definedName name="_xlnm.Print_Area" localSheetId="5">'EMPLOYEE REPORT'!$A$4:$J$34</definedName>
    <definedName name="_xlnm.Print_Area" localSheetId="4">'RESTORATION ESTIMATES'!$A$1:$K$129</definedName>
    <definedName name="_xlnm.Print_Area" localSheetId="3">'REVENUE ESTIMATES'!$A$1:$O$54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45" i="8"/>
  <c r="L45" i="8"/>
  <c r="K45" i="8"/>
  <c r="J45" i="8"/>
  <c r="I45" i="8"/>
  <c r="H45" i="8"/>
  <c r="G45" i="8"/>
  <c r="F45" i="8"/>
  <c r="E45" i="8"/>
  <c r="D45" i="8"/>
  <c r="C45" i="8"/>
  <c r="M44" i="8"/>
  <c r="L44" i="8"/>
  <c r="K44" i="8"/>
  <c r="J44" i="8"/>
  <c r="I44" i="8"/>
  <c r="H44" i="8"/>
  <c r="G44" i="8"/>
  <c r="F44" i="8"/>
  <c r="E44" i="8"/>
  <c r="D44" i="8"/>
  <c r="C44" i="8"/>
  <c r="M43" i="8"/>
  <c r="L43" i="8"/>
  <c r="K43" i="8"/>
  <c r="J43" i="8"/>
  <c r="I43" i="8"/>
  <c r="H43" i="8"/>
  <c r="G43" i="8"/>
  <c r="F43" i="8"/>
  <c r="E43" i="8"/>
  <c r="D43" i="8"/>
  <c r="C43" i="8"/>
  <c r="M42" i="8"/>
  <c r="L42" i="8"/>
  <c r="K42" i="8"/>
  <c r="J42" i="8"/>
  <c r="I42" i="8"/>
  <c r="H42" i="8"/>
  <c r="G42" i="8"/>
  <c r="F42" i="8"/>
  <c r="E42" i="8"/>
  <c r="D42" i="8"/>
  <c r="C42" i="8"/>
  <c r="M41" i="8"/>
  <c r="L41" i="8"/>
  <c r="K41" i="8"/>
  <c r="J41" i="8"/>
  <c r="I41" i="8"/>
  <c r="H41" i="8"/>
  <c r="G41" i="8"/>
  <c r="F41" i="8"/>
  <c r="E41" i="8"/>
  <c r="D41" i="8"/>
  <c r="C41" i="8"/>
  <c r="M40" i="8"/>
  <c r="L40" i="8"/>
  <c r="K40" i="8"/>
  <c r="J40" i="8"/>
  <c r="I40" i="8"/>
  <c r="H40" i="8"/>
  <c r="G40" i="8"/>
  <c r="F40" i="8"/>
  <c r="E40" i="8"/>
  <c r="D40" i="8"/>
  <c r="C40" i="8"/>
  <c r="M39" i="8"/>
  <c r="L39" i="8"/>
  <c r="K39" i="8"/>
  <c r="J39" i="8"/>
  <c r="I39" i="8"/>
  <c r="H39" i="8"/>
  <c r="G39" i="8"/>
  <c r="F39" i="8"/>
  <c r="E39" i="8"/>
  <c r="D39" i="8"/>
  <c r="C39" i="8"/>
  <c r="M38" i="8"/>
  <c r="L38" i="8"/>
  <c r="K38" i="8"/>
  <c r="J38" i="8"/>
  <c r="I38" i="8"/>
  <c r="H38" i="8"/>
  <c r="G38" i="8"/>
  <c r="F38" i="8"/>
  <c r="E38" i="8"/>
  <c r="D38" i="8"/>
  <c r="C38" i="8"/>
  <c r="M37" i="8"/>
  <c r="L37" i="8"/>
  <c r="K37" i="8"/>
  <c r="J37" i="8"/>
  <c r="I37" i="8"/>
  <c r="H37" i="8"/>
  <c r="G37" i="8"/>
  <c r="F37" i="8"/>
  <c r="E37" i="8"/>
  <c r="D37" i="8"/>
  <c r="C37" i="8"/>
  <c r="M36" i="8"/>
  <c r="L36" i="8"/>
  <c r="K36" i="8"/>
  <c r="J36" i="8"/>
  <c r="I36" i="8"/>
  <c r="H36" i="8"/>
  <c r="G36" i="8"/>
  <c r="F36" i="8"/>
  <c r="E36" i="8"/>
  <c r="D36" i="8"/>
  <c r="C36" i="8"/>
  <c r="B45" i="8"/>
  <c r="B44" i="8"/>
  <c r="B43" i="8"/>
  <c r="B42" i="8"/>
  <c r="B41" i="8"/>
  <c r="B40" i="8"/>
  <c r="B39" i="8"/>
  <c r="B38" i="8"/>
  <c r="B37" i="8"/>
  <c r="B36" i="8"/>
  <c r="M31" i="8"/>
  <c r="L31" i="8"/>
  <c r="K31" i="8"/>
  <c r="J31" i="8"/>
  <c r="I31" i="8"/>
  <c r="H31" i="8"/>
  <c r="G31" i="8"/>
  <c r="F31" i="8"/>
  <c r="E31" i="8"/>
  <c r="D31" i="8"/>
  <c r="C31" i="8"/>
  <c r="M30" i="8"/>
  <c r="L30" i="8"/>
  <c r="K30" i="8"/>
  <c r="J30" i="8"/>
  <c r="I30" i="8"/>
  <c r="H30" i="8"/>
  <c r="G30" i="8"/>
  <c r="F30" i="8"/>
  <c r="E30" i="8"/>
  <c r="D30" i="8"/>
  <c r="C30" i="8"/>
  <c r="M29" i="8"/>
  <c r="L29" i="8"/>
  <c r="K29" i="8"/>
  <c r="J29" i="8"/>
  <c r="I29" i="8"/>
  <c r="H29" i="8"/>
  <c r="G29" i="8"/>
  <c r="F29" i="8"/>
  <c r="E29" i="8"/>
  <c r="D29" i="8"/>
  <c r="C29" i="8"/>
  <c r="M28" i="8"/>
  <c r="L28" i="8"/>
  <c r="K28" i="8"/>
  <c r="J28" i="8"/>
  <c r="I28" i="8"/>
  <c r="H28" i="8"/>
  <c r="G28" i="8"/>
  <c r="F28" i="8"/>
  <c r="E28" i="8"/>
  <c r="D28" i="8"/>
  <c r="C28" i="8"/>
  <c r="M27" i="8"/>
  <c r="L27" i="8"/>
  <c r="K27" i="8"/>
  <c r="J27" i="8"/>
  <c r="I27" i="8"/>
  <c r="H27" i="8"/>
  <c r="G27" i="8"/>
  <c r="F27" i="8"/>
  <c r="E27" i="8"/>
  <c r="D27" i="8"/>
  <c r="C2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I22" i="8"/>
  <c r="H22" i="8"/>
  <c r="G22" i="8"/>
  <c r="F22" i="8"/>
  <c r="E22" i="8"/>
  <c r="D22" i="8"/>
  <c r="C22" i="8"/>
  <c r="B31" i="8"/>
  <c r="B30" i="8"/>
  <c r="B29" i="8"/>
  <c r="B28" i="8"/>
  <c r="B27" i="8"/>
  <c r="B26" i="8"/>
  <c r="B25" i="8"/>
  <c r="B24" i="8"/>
  <c r="B23" i="8"/>
  <c r="B22" i="8"/>
  <c r="M17" i="8"/>
  <c r="L17" i="8"/>
  <c r="K17" i="8"/>
  <c r="J17" i="8"/>
  <c r="I17" i="8"/>
  <c r="H17" i="8"/>
  <c r="G17" i="8"/>
  <c r="F17" i="8"/>
  <c r="E17" i="8"/>
  <c r="D17" i="8"/>
  <c r="C17" i="8"/>
  <c r="M16" i="8"/>
  <c r="L16" i="8"/>
  <c r="K16" i="8"/>
  <c r="J16" i="8"/>
  <c r="I16" i="8"/>
  <c r="H16" i="8"/>
  <c r="G16" i="8"/>
  <c r="F16" i="8"/>
  <c r="E16" i="8"/>
  <c r="D16" i="8"/>
  <c r="C16" i="8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J13" i="8"/>
  <c r="I13" i="8"/>
  <c r="H13" i="8"/>
  <c r="G13" i="8"/>
  <c r="F13" i="8"/>
  <c r="E13" i="8"/>
  <c r="D13" i="8"/>
  <c r="C13" i="8"/>
  <c r="M12" i="8"/>
  <c r="L12" i="8"/>
  <c r="K12" i="8"/>
  <c r="J12" i="8"/>
  <c r="I12" i="8"/>
  <c r="H12" i="8"/>
  <c r="G12" i="8"/>
  <c r="F12" i="8"/>
  <c r="E12" i="8"/>
  <c r="D12" i="8"/>
  <c r="C12" i="8"/>
  <c r="M11" i="8"/>
  <c r="L11" i="8"/>
  <c r="K11" i="8"/>
  <c r="J11" i="8"/>
  <c r="I11" i="8"/>
  <c r="H11" i="8"/>
  <c r="G11" i="8"/>
  <c r="F11" i="8"/>
  <c r="E11" i="8"/>
  <c r="D11" i="8"/>
  <c r="C11" i="8"/>
  <c r="B17" i="8"/>
  <c r="B16" i="8"/>
  <c r="B15" i="8"/>
  <c r="B14" i="8"/>
  <c r="B13" i="8"/>
  <c r="B12" i="8"/>
  <c r="B11" i="8"/>
  <c r="M10" i="8"/>
  <c r="L10" i="8"/>
  <c r="K10" i="8"/>
  <c r="J10" i="8"/>
  <c r="I10" i="8"/>
  <c r="H10" i="8"/>
  <c r="G10" i="8"/>
  <c r="F10" i="8"/>
  <c r="E10" i="8"/>
  <c r="D10" i="8"/>
  <c r="C10" i="8"/>
  <c r="B10" i="8"/>
  <c r="M9" i="8"/>
  <c r="L9" i="8"/>
  <c r="K9" i="8"/>
  <c r="J9" i="8"/>
  <c r="I9" i="8"/>
  <c r="H9" i="8"/>
  <c r="G9" i="8"/>
  <c r="F9" i="8"/>
  <c r="E9" i="8"/>
  <c r="D9" i="8"/>
  <c r="C9" i="8"/>
  <c r="B9" i="8"/>
  <c r="B18" i="8"/>
  <c r="C18" i="8"/>
  <c r="D18" i="8"/>
  <c r="E18" i="8"/>
  <c r="F18" i="8"/>
  <c r="G18" i="8"/>
  <c r="H18" i="8"/>
  <c r="I18" i="8"/>
  <c r="J18" i="8"/>
  <c r="K18" i="8"/>
  <c r="L18" i="8"/>
  <c r="M18" i="8"/>
  <c r="O18" i="8"/>
  <c r="O49" i="8"/>
  <c r="O23" i="8"/>
  <c r="O24" i="8"/>
  <c r="O25" i="8"/>
  <c r="O26" i="8"/>
  <c r="O27" i="8"/>
  <c r="O28" i="8"/>
  <c r="O29" i="8"/>
  <c r="O30" i="8"/>
  <c r="O31" i="8"/>
  <c r="O32" i="8"/>
  <c r="O50" i="8"/>
  <c r="B46" i="8"/>
  <c r="C46" i="8"/>
  <c r="D46" i="8"/>
  <c r="E46" i="8"/>
  <c r="F46" i="8"/>
  <c r="G46" i="8"/>
  <c r="H46" i="8"/>
  <c r="I46" i="8"/>
  <c r="J46" i="8"/>
  <c r="K46" i="8"/>
  <c r="L46" i="8"/>
  <c r="M46" i="8"/>
  <c r="O46" i="8"/>
  <c r="O51" i="8"/>
  <c r="O53" i="8"/>
  <c r="O45" i="8"/>
  <c r="O44" i="8"/>
  <c r="O43" i="8"/>
  <c r="O42" i="8"/>
  <c r="O41" i="8"/>
  <c r="O40" i="8"/>
  <c r="O39" i="8"/>
  <c r="O38" i="8"/>
  <c r="O37" i="8"/>
  <c r="O36" i="8"/>
  <c r="O17" i="8"/>
  <c r="O16" i="8"/>
  <c r="O15" i="8"/>
  <c r="O14" i="8"/>
  <c r="O13" i="8"/>
  <c r="O12" i="8"/>
  <c r="O11" i="8"/>
  <c r="O10" i="8"/>
  <c r="O9" i="8"/>
  <c r="O8" i="8"/>
  <c r="O11" i="2"/>
  <c r="O12" i="2"/>
  <c r="O31" i="2"/>
  <c r="O5" i="2"/>
  <c r="O6" i="2"/>
  <c r="O7" i="2"/>
  <c r="O8" i="2"/>
  <c r="O9" i="2"/>
  <c r="O10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2" i="2"/>
  <c r="O33" i="2"/>
  <c r="O34" i="2"/>
  <c r="O35" i="2"/>
  <c r="O36" i="2"/>
  <c r="O37" i="2"/>
  <c r="O38" i="2"/>
  <c r="O40" i="2"/>
  <c r="O39" i="2"/>
  <c r="O45" i="2"/>
  <c r="O46" i="2"/>
  <c r="O47" i="2"/>
  <c r="O48" i="2"/>
  <c r="O49" i="2"/>
  <c r="O50" i="2"/>
  <c r="O51" i="2"/>
  <c r="O52" i="2"/>
  <c r="O53" i="2"/>
  <c r="O54" i="2"/>
  <c r="E31" i="7"/>
  <c r="F31" i="7"/>
  <c r="G31" i="7"/>
  <c r="H31" i="7"/>
  <c r="I31" i="7"/>
  <c r="J31" i="7"/>
  <c r="B54" i="1"/>
  <c r="C54" i="1"/>
  <c r="D54" i="1"/>
  <c r="E54" i="1"/>
  <c r="F54" i="1"/>
  <c r="G54" i="1"/>
  <c r="H54" i="1"/>
  <c r="I54" i="1"/>
  <c r="J54" i="1"/>
  <c r="K54" i="1"/>
  <c r="L54" i="1"/>
  <c r="M54" i="1"/>
  <c r="O54" i="1"/>
  <c r="O53" i="1"/>
  <c r="O52" i="1"/>
  <c r="O51" i="1"/>
  <c r="O50" i="1"/>
  <c r="O49" i="1"/>
  <c r="O48" i="1"/>
  <c r="O47" i="1"/>
  <c r="O46" i="1"/>
  <c r="O45" i="1"/>
  <c r="O44" i="1"/>
  <c r="B40" i="1"/>
  <c r="C40" i="1"/>
  <c r="D40" i="1"/>
  <c r="E40" i="1"/>
  <c r="F40" i="1"/>
  <c r="G40" i="1"/>
  <c r="H40" i="1"/>
  <c r="I40" i="1"/>
  <c r="J40" i="1"/>
  <c r="K40" i="1"/>
  <c r="L40" i="1"/>
  <c r="M40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E8" i="7"/>
  <c r="F8" i="7"/>
  <c r="G8" i="7"/>
  <c r="H8" i="7"/>
  <c r="I8" i="7"/>
  <c r="E9" i="7"/>
  <c r="F9" i="7"/>
  <c r="G9" i="7"/>
  <c r="H9" i="7"/>
  <c r="I9" i="7"/>
  <c r="J9" i="7"/>
  <c r="J8" i="7"/>
  <c r="E6" i="7"/>
  <c r="F6" i="7"/>
  <c r="G6" i="7"/>
  <c r="H6" i="7"/>
  <c r="I6" i="7"/>
  <c r="J6" i="7"/>
  <c r="E7" i="7"/>
  <c r="F7" i="7"/>
  <c r="G7" i="7"/>
  <c r="H7" i="7"/>
  <c r="I7" i="7"/>
  <c r="J7" i="7"/>
  <c r="E10" i="7"/>
  <c r="F10" i="7"/>
  <c r="G10" i="7"/>
  <c r="H10" i="7"/>
  <c r="I10" i="7"/>
  <c r="J10" i="7"/>
  <c r="E11" i="7"/>
  <c r="F11" i="7"/>
  <c r="G11" i="7"/>
  <c r="H11" i="7"/>
  <c r="I11" i="7"/>
  <c r="J11" i="7"/>
  <c r="J13" i="7"/>
  <c r="E26" i="7"/>
  <c r="F26" i="7"/>
  <c r="G26" i="7"/>
  <c r="H26" i="7"/>
  <c r="I26" i="7"/>
  <c r="J26" i="7"/>
  <c r="E27" i="7"/>
  <c r="F27" i="7"/>
  <c r="G27" i="7"/>
  <c r="H27" i="7"/>
  <c r="I27" i="7"/>
  <c r="J27" i="7"/>
  <c r="E28" i="7"/>
  <c r="F28" i="7"/>
  <c r="G28" i="7"/>
  <c r="H28" i="7"/>
  <c r="I28" i="7"/>
  <c r="J28" i="7"/>
  <c r="E29" i="7"/>
  <c r="F29" i="7"/>
  <c r="G29" i="7"/>
  <c r="H29" i="7"/>
  <c r="I29" i="7"/>
  <c r="J29" i="7"/>
  <c r="E30" i="7"/>
  <c r="F30" i="7"/>
  <c r="G30" i="7"/>
  <c r="H30" i="7"/>
  <c r="I30" i="7"/>
  <c r="J30" i="7"/>
  <c r="J33" i="7"/>
  <c r="I33" i="7"/>
  <c r="E16" i="7"/>
  <c r="F16" i="7"/>
  <c r="G16" i="7"/>
  <c r="H16" i="7"/>
  <c r="I16" i="7"/>
  <c r="J16" i="7"/>
  <c r="E17" i="7"/>
  <c r="F17" i="7"/>
  <c r="G17" i="7"/>
  <c r="H17" i="7"/>
  <c r="I17" i="7"/>
  <c r="J17" i="7"/>
  <c r="E18" i="7"/>
  <c r="F18" i="7"/>
  <c r="G18" i="7"/>
  <c r="H18" i="7"/>
  <c r="I18" i="7"/>
  <c r="J18" i="7"/>
  <c r="E19" i="7"/>
  <c r="F19" i="7"/>
  <c r="G19" i="7"/>
  <c r="H19" i="7"/>
  <c r="I19" i="7"/>
  <c r="J19" i="7"/>
  <c r="E20" i="7"/>
  <c r="F20" i="7"/>
  <c r="G20" i="7"/>
  <c r="H20" i="7"/>
  <c r="I20" i="7"/>
  <c r="J20" i="7"/>
  <c r="E21" i="7"/>
  <c r="F21" i="7"/>
  <c r="G21" i="7"/>
  <c r="H21" i="7"/>
  <c r="I21" i="7"/>
  <c r="J21" i="7"/>
  <c r="J23" i="7"/>
  <c r="I23" i="7"/>
  <c r="I13" i="7"/>
  <c r="J127" i="6"/>
  <c r="H127" i="6"/>
  <c r="B54" i="3"/>
  <c r="C54" i="3"/>
  <c r="D54" i="3"/>
  <c r="E54" i="3"/>
  <c r="F54" i="3"/>
  <c r="G54" i="3"/>
  <c r="H54" i="3"/>
  <c r="I54" i="3"/>
  <c r="J54" i="3"/>
  <c r="K54" i="3"/>
  <c r="L54" i="3"/>
  <c r="M54" i="3"/>
  <c r="O54" i="3"/>
  <c r="O53" i="3"/>
  <c r="O52" i="3"/>
  <c r="O51" i="3"/>
  <c r="O50" i="3"/>
  <c r="O49" i="3"/>
  <c r="O48" i="3"/>
  <c r="O47" i="3"/>
  <c r="O46" i="3"/>
  <c r="O45" i="3"/>
  <c r="O44" i="3"/>
  <c r="B40" i="3"/>
  <c r="C40" i="3"/>
  <c r="D40" i="3"/>
  <c r="E40" i="3"/>
  <c r="F40" i="3"/>
  <c r="G40" i="3"/>
  <c r="H40" i="3"/>
  <c r="I40" i="3"/>
  <c r="J40" i="3"/>
  <c r="K40" i="3"/>
  <c r="L40" i="3"/>
  <c r="M40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</calcChain>
</file>

<file path=xl/sharedStrings.xml><?xml version="1.0" encoding="utf-8"?>
<sst xmlns="http://schemas.openxmlformats.org/spreadsheetml/2006/main" count="348" uniqueCount="180">
  <si>
    <t xml:space="preserve">MDS Corporate Operating Expenses </t>
  </si>
  <si>
    <t>Jan. 1, 2018  through  Dec. 31, 2018</t>
  </si>
  <si>
    <t>Month</t>
  </si>
  <si>
    <t>Officers</t>
  </si>
  <si>
    <t>Managing Director</t>
  </si>
  <si>
    <t>Directors</t>
  </si>
  <si>
    <t>Office Manager</t>
  </si>
  <si>
    <t>2 A&amp;P Mechanics</t>
  </si>
  <si>
    <t>Computer Equipment</t>
  </si>
  <si>
    <t>Office Supplies</t>
  </si>
  <si>
    <t>Miscellaneous Supplies</t>
  </si>
  <si>
    <t>Fuel &amp; Oil</t>
  </si>
  <si>
    <t>Office Rent</t>
  </si>
  <si>
    <t>Utilities</t>
  </si>
  <si>
    <t>Phone &amp; Internet</t>
  </si>
  <si>
    <t>Travel Expenses</t>
  </si>
  <si>
    <t>D&amp;O Insurance</t>
  </si>
  <si>
    <t>Auditors</t>
  </si>
  <si>
    <t>Media &amp; Promotions</t>
  </si>
  <si>
    <t>Web Site</t>
  </si>
  <si>
    <t>Loans</t>
  </si>
  <si>
    <t>Bank Charges</t>
  </si>
  <si>
    <t>Office Furnishings</t>
  </si>
  <si>
    <t>Office Maintenance</t>
  </si>
  <si>
    <t>Revenue</t>
  </si>
  <si>
    <t>Revenue Source</t>
  </si>
  <si>
    <t>Total</t>
  </si>
  <si>
    <t>Donations/ Individuals</t>
  </si>
  <si>
    <t>Corporate Sponsors</t>
  </si>
  <si>
    <t>Grants</t>
  </si>
  <si>
    <t>Jan. 1, 2019  through  Dec. 31, 2019</t>
  </si>
  <si>
    <t>Pilot</t>
  </si>
  <si>
    <t>Office Assistant</t>
  </si>
  <si>
    <t>A&amp;P Mechanics</t>
  </si>
  <si>
    <t>A&amp;P Assistant</t>
  </si>
  <si>
    <t>Attorneys</t>
  </si>
  <si>
    <t>Accountants</t>
  </si>
  <si>
    <t>Aircraft Insurance</t>
  </si>
  <si>
    <t>Health Insurance</t>
  </si>
  <si>
    <t xml:space="preserve"> </t>
  </si>
  <si>
    <t>Skydiving Operations</t>
  </si>
  <si>
    <t>Air Shows</t>
  </si>
  <si>
    <t>T-Shirt Sales</t>
  </si>
  <si>
    <t>FY 2018</t>
  </si>
  <si>
    <t>FY 2019</t>
  </si>
  <si>
    <t xml:space="preserve">24 Month Restoration </t>
  </si>
  <si>
    <t>MDS Project Budget Summary</t>
  </si>
  <si>
    <t>Michael Rouse - Jan.- 2018</t>
  </si>
  <si>
    <t>Task</t>
  </si>
  <si>
    <t>Aircraft Item</t>
  </si>
  <si>
    <t>Start</t>
  </si>
  <si>
    <t>End</t>
  </si>
  <si>
    <t>Duration</t>
  </si>
  <si>
    <t>Cost</t>
  </si>
  <si>
    <t>Total Cost</t>
  </si>
  <si>
    <t>(Month)</t>
  </si>
  <si>
    <t>Quantity</t>
  </si>
  <si>
    <t>A.  Engines</t>
  </si>
  <si>
    <t xml:space="preserve">     2 Pratt Whitney 1830 / 94</t>
  </si>
  <si>
    <t>A.1.</t>
  </si>
  <si>
    <t xml:space="preserve"> Engine Accessories</t>
  </si>
  <si>
    <t>Starter</t>
  </si>
  <si>
    <t>Hydraulic Pump</t>
  </si>
  <si>
    <t>Tachometer</t>
  </si>
  <si>
    <t>Prop Governor</t>
  </si>
  <si>
    <t>Generator</t>
  </si>
  <si>
    <t>Carburetor</t>
  </si>
  <si>
    <t>Fuel Pump</t>
  </si>
  <si>
    <t>Magneto Blocks</t>
  </si>
  <si>
    <t>included in overhaul</t>
  </si>
  <si>
    <t>SFLNH Magnetos</t>
  </si>
  <si>
    <t>Ignition Wires</t>
  </si>
  <si>
    <t>Engine Mounts &amp; X-rays</t>
  </si>
  <si>
    <t>Fuel lines</t>
  </si>
  <si>
    <t>Electric Fuel Pump Motor</t>
  </si>
  <si>
    <t>Oil Lines</t>
  </si>
  <si>
    <t>Oil Cooler</t>
  </si>
  <si>
    <t>B1.</t>
  </si>
  <si>
    <t>Propellers</t>
  </si>
  <si>
    <t>Hubs &amp; Blades</t>
  </si>
  <si>
    <t>C1.</t>
  </si>
  <si>
    <t>Engine Controls</t>
  </si>
  <si>
    <t xml:space="preserve">Throttle </t>
  </si>
  <si>
    <t>ok</t>
  </si>
  <si>
    <t xml:space="preserve">Propeller </t>
  </si>
  <si>
    <t>Mixture</t>
  </si>
  <si>
    <t>Carburetor Heat</t>
  </si>
  <si>
    <t>D1.</t>
  </si>
  <si>
    <t>Flight Control Cables</t>
  </si>
  <si>
    <t>Inspect, Clean &amp; Lube</t>
  </si>
  <si>
    <t>Rudder</t>
  </si>
  <si>
    <t>Elevator</t>
  </si>
  <si>
    <t>Aileron</t>
  </si>
  <si>
    <t>Trim</t>
  </si>
  <si>
    <t>E1.</t>
  </si>
  <si>
    <t>Landing Gear</t>
  </si>
  <si>
    <t>Main Tires</t>
  </si>
  <si>
    <t>Main Tubes</t>
  </si>
  <si>
    <t>Tail Wheel Tire</t>
  </si>
  <si>
    <t>Tail Wheel Tube</t>
  </si>
  <si>
    <t>Brake Drums Used Overhauled</t>
  </si>
  <si>
    <t>Brake Drum Expander Tubes</t>
  </si>
  <si>
    <t>Brake Pucks</t>
  </si>
  <si>
    <t>Brake Actuator</t>
  </si>
  <si>
    <t>Hydraulic Accumulator Pump</t>
  </si>
  <si>
    <t>rebush landing gear</t>
  </si>
  <si>
    <r>
      <t xml:space="preserve">       </t>
    </r>
    <r>
      <rPr>
        <b/>
        <sz val="12"/>
        <rFont val="Tahoma"/>
        <family val="2"/>
      </rPr>
      <t>F1.</t>
    </r>
  </si>
  <si>
    <t>Metal Airframe</t>
  </si>
  <si>
    <t>A.</t>
  </si>
  <si>
    <t>Cockpit Exterior</t>
  </si>
  <si>
    <t>Sliding Side Windows &amp; Frames</t>
  </si>
  <si>
    <t xml:space="preserve">Weather Proof Nose </t>
  </si>
  <si>
    <t>Escape Hatch Seal</t>
  </si>
  <si>
    <t xml:space="preserve">Windshield </t>
  </si>
  <si>
    <r>
      <t xml:space="preserve">         </t>
    </r>
    <r>
      <rPr>
        <b/>
        <sz val="11"/>
        <rFont val="Tahoma"/>
        <family val="2"/>
      </rPr>
      <t>B.</t>
    </r>
  </si>
  <si>
    <t>Fuselage Exterior</t>
  </si>
  <si>
    <t>T88 Batteries</t>
  </si>
  <si>
    <t xml:space="preserve">Main Cabin Windows </t>
  </si>
  <si>
    <t>Door Seals</t>
  </si>
  <si>
    <t xml:space="preserve">Fuel Drains </t>
  </si>
  <si>
    <t>Fuel Cap Seals</t>
  </si>
  <si>
    <t>Landing Lights</t>
  </si>
  <si>
    <t>Position lights &amp; beacon</t>
  </si>
  <si>
    <t>Static Wicks</t>
  </si>
  <si>
    <t>C.</t>
  </si>
  <si>
    <t>Aircraft Paint</t>
  </si>
  <si>
    <t>Three Color Strip &amp; Paint</t>
  </si>
  <si>
    <t>G1.</t>
  </si>
  <si>
    <t>Fabric Control Surfaces</t>
  </si>
  <si>
    <t>R/L Ailerons</t>
  </si>
  <si>
    <t>R/L Elevator</t>
  </si>
  <si>
    <t>H1.</t>
  </si>
  <si>
    <t>Interior Cabin</t>
  </si>
  <si>
    <t xml:space="preserve">Jump Lights </t>
  </si>
  <si>
    <t>Jump Door</t>
  </si>
  <si>
    <t>Jump bench's</t>
  </si>
  <si>
    <t>Stereo</t>
  </si>
  <si>
    <t>Carpet FAA Approved</t>
  </si>
  <si>
    <t xml:space="preserve">       I1.</t>
  </si>
  <si>
    <t xml:space="preserve">Cockpit </t>
  </si>
  <si>
    <t>Pilot Seats</t>
  </si>
  <si>
    <t>Head Liner</t>
  </si>
  <si>
    <t xml:space="preserve">Cabinet </t>
  </si>
  <si>
    <t>Passenger Seats</t>
  </si>
  <si>
    <t>?</t>
  </si>
  <si>
    <t>Bulk Head</t>
  </si>
  <si>
    <t>J1.</t>
  </si>
  <si>
    <t>Documents</t>
  </si>
  <si>
    <t>SIP Inspection Doc.</t>
  </si>
  <si>
    <t>K1.</t>
  </si>
  <si>
    <t xml:space="preserve">Instrumentation &amp; Avionics </t>
  </si>
  <si>
    <t>Update Instrument Panel</t>
  </si>
  <si>
    <t>L1.</t>
  </si>
  <si>
    <t>Labor</t>
  </si>
  <si>
    <t xml:space="preserve">On Staff Mechanics for 18 Months </t>
  </si>
  <si>
    <t>One to be an FAA rated IA</t>
  </si>
  <si>
    <t xml:space="preserve">      M1.</t>
  </si>
  <si>
    <t>Ferry, Shipping &amp; Transportation</t>
  </si>
  <si>
    <t xml:space="preserve">      N1.</t>
  </si>
  <si>
    <t>Miscellaneous Expense</t>
  </si>
  <si>
    <t>A&amp;P Mechanic</t>
  </si>
  <si>
    <t>IA Mechanic</t>
  </si>
  <si>
    <t>Employee Designation</t>
  </si>
  <si>
    <t>Name</t>
  </si>
  <si>
    <t>Position</t>
  </si>
  <si>
    <t>Monthly Salary</t>
  </si>
  <si>
    <t>Social Security Company</t>
  </si>
  <si>
    <t>Medicare Company</t>
  </si>
  <si>
    <t>Federal Unemployment</t>
  </si>
  <si>
    <t>State Unemployment</t>
  </si>
  <si>
    <t>Total Monthly Salary</t>
  </si>
  <si>
    <t>Total Quarterly Salary</t>
  </si>
  <si>
    <t>FY 2020</t>
  </si>
  <si>
    <t>Number</t>
  </si>
  <si>
    <t>Jan. 1, 2020  through  Dec. 31, 2020</t>
  </si>
  <si>
    <t>Total without Labor</t>
  </si>
  <si>
    <t>TOTAL</t>
  </si>
  <si>
    <t>REVENUE</t>
  </si>
  <si>
    <t xml:space="preserve"> Aircraft Restoration</t>
  </si>
  <si>
    <t>Aircraft Restoration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</si>
</sst>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b/>
      <sz val="12"/>
      <name val="Tahoma"/>
      <family val="2"/>
    </font>
    <font>
      <b/>
      <sz val="12"/>
      <name val="Arial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92D050"/>
        <bgColor rgb="FF000000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34">
    <xf numFmtId="0" fontId="0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/>
    <xf numFmtId="0" fontId="1" fillId="3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164" fontId="1" fillId="2" borderId="10" xfId="0" applyNumberFormat="1" applyFont="1" applyFill="1" applyBorder="1"/>
    <xf numFmtId="0" fontId="1" fillId="0" borderId="12" xfId="0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0" fillId="2" borderId="1" xfId="0" applyFill="1" applyBorder="1"/>
    <xf numFmtId="0" fontId="1" fillId="2" borderId="12" xfId="0" applyFont="1" applyFill="1" applyBorder="1"/>
    <xf numFmtId="164" fontId="1" fillId="2" borderId="16" xfId="0" applyNumberFormat="1" applyFont="1" applyFill="1" applyBorder="1"/>
    <xf numFmtId="164" fontId="1" fillId="2" borderId="18" xfId="0" applyNumberFormat="1" applyFont="1" applyFill="1" applyBorder="1"/>
    <xf numFmtId="0" fontId="1" fillId="2" borderId="18" xfId="0" applyFont="1" applyFill="1" applyBorder="1"/>
    <xf numFmtId="0" fontId="1" fillId="2" borderId="5" xfId="0" applyFont="1" applyFill="1" applyBorder="1"/>
    <xf numFmtId="164" fontId="1" fillId="2" borderId="19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164" fontId="1" fillId="3" borderId="20" xfId="0" applyNumberFormat="1" applyFont="1" applyFill="1" applyBorder="1"/>
    <xf numFmtId="164" fontId="1" fillId="2" borderId="0" xfId="0" applyNumberFormat="1" applyFont="1" applyFill="1"/>
    <xf numFmtId="0" fontId="1" fillId="4" borderId="12" xfId="0" applyFont="1" applyFill="1" applyBorder="1"/>
    <xf numFmtId="164" fontId="1" fillId="2" borderId="0" xfId="0" applyNumberFormat="1" applyFont="1" applyFill="1" applyBorder="1"/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2" xfId="0" applyNumberFormat="1" applyFont="1" applyFill="1" applyBorder="1"/>
    <xf numFmtId="164" fontId="1" fillId="2" borderId="23" xfId="0" applyNumberFormat="1" applyFont="1" applyFill="1" applyBorder="1"/>
    <xf numFmtId="164" fontId="1" fillId="2" borderId="22" xfId="0" applyNumberFormat="1" applyFont="1" applyFill="1" applyBorder="1"/>
    <xf numFmtId="164" fontId="1" fillId="4" borderId="12" xfId="0" applyNumberFormat="1" applyFont="1" applyFill="1" applyBorder="1"/>
    <xf numFmtId="164" fontId="1" fillId="4" borderId="23" xfId="0" applyNumberFormat="1" applyFont="1" applyFill="1" applyBorder="1"/>
    <xf numFmtId="164" fontId="1" fillId="4" borderId="22" xfId="0" applyNumberFormat="1" applyFont="1" applyFill="1" applyBorder="1"/>
    <xf numFmtId="0" fontId="0" fillId="2" borderId="0" xfId="0" applyFill="1"/>
    <xf numFmtId="164" fontId="0" fillId="2" borderId="0" xfId="0" applyNumberFormat="1" applyFill="1"/>
    <xf numFmtId="15" fontId="1" fillId="2" borderId="0" xfId="0" applyNumberFormat="1" applyFont="1" applyFill="1" applyAlignment="1">
      <alignment horizontal="center"/>
    </xf>
    <xf numFmtId="164" fontId="1" fillId="2" borderId="21" xfId="0" applyNumberFormat="1" applyFont="1" applyFill="1" applyBorder="1"/>
    <xf numFmtId="0" fontId="0" fillId="0" borderId="0" xfId="0" applyAlignment="1">
      <alignment horizontal="center"/>
    </xf>
    <xf numFmtId="0" fontId="4" fillId="0" borderId="0" xfId="1" applyNumberFormat="1" applyFont="1" applyAlignment="1" applyProtection="1">
      <protection locked="0"/>
    </xf>
    <xf numFmtId="0" fontId="5" fillId="0" borderId="0" xfId="1" applyNumberFormat="1" applyFont="1" applyAlignment="1" applyProtection="1">
      <protection locked="0"/>
    </xf>
    <xf numFmtId="0" fontId="4" fillId="5" borderId="0" xfId="1" applyNumberFormat="1" applyFont="1" applyFill="1" applyBorder="1" applyAlignment="1" applyProtection="1">
      <alignment horizontal="center"/>
      <protection locked="0"/>
    </xf>
    <xf numFmtId="0" fontId="5" fillId="5" borderId="0" xfId="1" applyNumberFormat="1" applyFont="1" applyFill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5" fillId="0" borderId="20" xfId="1" applyNumberFormat="1" applyFont="1" applyBorder="1" applyAlignment="1" applyProtection="1">
      <alignment horizontal="center"/>
      <protection locked="0"/>
    </xf>
    <xf numFmtId="0" fontId="5" fillId="0" borderId="0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Alignment="1" applyProtection="1">
      <alignment horizontal="center"/>
      <protection locked="0"/>
    </xf>
    <xf numFmtId="0" fontId="6" fillId="0" borderId="0" xfId="1" applyNumberFormat="1" applyFont="1" applyAlignment="1" applyProtection="1">
      <protection locked="0"/>
    </xf>
    <xf numFmtId="0" fontId="6" fillId="0" borderId="0" xfId="1" applyNumberFormat="1" applyFont="1" applyAlignment="1" applyProtection="1">
      <alignment horizontal="center"/>
      <protection locked="0"/>
    </xf>
    <xf numFmtId="164" fontId="6" fillId="0" borderId="0" xfId="1" applyNumberFormat="1" applyFont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164" fontId="6" fillId="0" borderId="0" xfId="0" applyNumberFormat="1" applyFont="1" applyAlignment="1" applyProtection="1"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0" fontId="7" fillId="0" borderId="0" xfId="1" applyNumberFormat="1" applyFont="1" applyAlignment="1" applyProtection="1">
      <alignment horizontal="right"/>
      <protection locked="0"/>
    </xf>
    <xf numFmtId="0" fontId="7" fillId="0" borderId="0" xfId="1" applyNumberFormat="1" applyFont="1" applyAlignment="1" applyProtection="1">
      <protection locked="0"/>
    </xf>
    <xf numFmtId="164" fontId="8" fillId="0" borderId="0" xfId="1" applyNumberFormat="1" applyFont="1" applyAlignment="1" applyProtection="1">
      <protection locked="0"/>
    </xf>
    <xf numFmtId="0" fontId="9" fillId="0" borderId="0" xfId="1" applyNumberFormat="1" applyFont="1" applyAlignment="1" applyProtection="1">
      <alignment horizontal="right"/>
      <protection locked="0"/>
    </xf>
    <xf numFmtId="0" fontId="9" fillId="0" borderId="0" xfId="1" applyNumberFormat="1" applyFont="1" applyAlignment="1" applyProtection="1">
      <protection locked="0"/>
    </xf>
    <xf numFmtId="0" fontId="10" fillId="0" borderId="0" xfId="1" applyNumberFormat="1" applyFont="1" applyAlignment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/>
    <xf numFmtId="3" fontId="1" fillId="2" borderId="24" xfId="0" applyNumberFormat="1" applyFont="1" applyFill="1" applyBorder="1"/>
    <xf numFmtId="3" fontId="1" fillId="2" borderId="25" xfId="0" applyNumberFormat="1" applyFont="1" applyFill="1" applyBorder="1"/>
    <xf numFmtId="164" fontId="1" fillId="2" borderId="25" xfId="0" applyNumberFormat="1" applyFont="1" applyFill="1" applyBorder="1"/>
    <xf numFmtId="164" fontId="1" fillId="2" borderId="26" xfId="0" applyNumberFormat="1" applyFont="1" applyFill="1" applyBorder="1"/>
    <xf numFmtId="3" fontId="1" fillId="2" borderId="27" xfId="0" applyNumberFormat="1" applyFont="1" applyFill="1" applyBorder="1"/>
    <xf numFmtId="3" fontId="1" fillId="2" borderId="28" xfId="0" applyNumberFormat="1" applyFont="1" applyFill="1" applyBorder="1"/>
    <xf numFmtId="164" fontId="1" fillId="2" borderId="28" xfId="0" applyNumberFormat="1" applyFont="1" applyFill="1" applyBorder="1"/>
    <xf numFmtId="164" fontId="1" fillId="2" borderId="29" xfId="0" applyNumberFormat="1" applyFont="1" applyFill="1" applyBorder="1"/>
    <xf numFmtId="3" fontId="1" fillId="2" borderId="0" xfId="0" applyNumberFormat="1" applyFont="1" applyFill="1"/>
    <xf numFmtId="3" fontId="1" fillId="2" borderId="26" xfId="0" applyNumberFormat="1" applyFont="1" applyFill="1" applyBorder="1"/>
    <xf numFmtId="164" fontId="1" fillId="3" borderId="30" xfId="0" applyNumberFormat="1" applyFont="1" applyFill="1" applyBorder="1"/>
    <xf numFmtId="164" fontId="1" fillId="3" borderId="31" xfId="0" applyNumberFormat="1" applyFont="1" applyFill="1" applyBorder="1"/>
    <xf numFmtId="10" fontId="1" fillId="2" borderId="0" xfId="0" applyNumberFormat="1" applyFont="1" applyFill="1"/>
    <xf numFmtId="3" fontId="1" fillId="3" borderId="4" xfId="0" applyNumberFormat="1" applyFont="1" applyFill="1" applyBorder="1" applyAlignment="1">
      <alignment wrapText="1"/>
    </xf>
    <xf numFmtId="3" fontId="1" fillId="3" borderId="24" xfId="0" applyNumberFormat="1" applyFont="1" applyFill="1" applyBorder="1" applyAlignment="1">
      <alignment horizontal="center" wrapText="1"/>
    </xf>
    <xf numFmtId="3" fontId="1" fillId="3" borderId="25" xfId="0" applyNumberFormat="1" applyFont="1" applyFill="1" applyBorder="1" applyAlignment="1">
      <alignment horizontal="center" wrapText="1"/>
    </xf>
    <xf numFmtId="3" fontId="1" fillId="3" borderId="26" xfId="0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1" fillId="6" borderId="0" xfId="0" applyFont="1" applyFill="1"/>
    <xf numFmtId="0" fontId="2" fillId="6" borderId="0" xfId="0" applyFont="1" applyFill="1"/>
    <xf numFmtId="0" fontId="1" fillId="6" borderId="0" xfId="0" applyFont="1" applyFill="1" applyAlignment="1">
      <alignment horizontal="center"/>
    </xf>
    <xf numFmtId="15" fontId="1" fillId="6" borderId="0" xfId="0" applyNumberFormat="1" applyFont="1" applyFill="1" applyAlignment="1">
      <alignment horizontal="center"/>
    </xf>
    <xf numFmtId="0" fontId="1" fillId="6" borderId="4" xfId="0" applyFont="1" applyFill="1" applyBorder="1"/>
    <xf numFmtId="0" fontId="1" fillId="7" borderId="11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3" xfId="0" applyFont="1" applyFill="1" applyBorder="1"/>
    <xf numFmtId="0" fontId="1" fillId="6" borderId="15" xfId="0" applyFont="1" applyFill="1" applyBorder="1"/>
    <xf numFmtId="164" fontId="1" fillId="6" borderId="6" xfId="0" applyNumberFormat="1" applyFont="1" applyFill="1" applyBorder="1"/>
    <xf numFmtId="164" fontId="1" fillId="6" borderId="33" xfId="0" applyNumberFormat="1" applyFont="1" applyFill="1" applyBorder="1"/>
    <xf numFmtId="164" fontId="1" fillId="6" borderId="0" xfId="0" applyNumberFormat="1" applyFont="1" applyFill="1"/>
    <xf numFmtId="164" fontId="1" fillId="6" borderId="11" xfId="0" applyNumberFormat="1" applyFont="1" applyFill="1" applyBorder="1"/>
    <xf numFmtId="164" fontId="1" fillId="6" borderId="34" xfId="0" applyNumberFormat="1" applyFont="1" applyFill="1" applyBorder="1"/>
    <xf numFmtId="164" fontId="1" fillId="6" borderId="35" xfId="0" applyNumberFormat="1" applyFont="1" applyFill="1" applyBorder="1"/>
    <xf numFmtId="164" fontId="1" fillId="6" borderId="2" xfId="0" applyNumberFormat="1" applyFont="1" applyFill="1" applyBorder="1"/>
    <xf numFmtId="164" fontId="1" fillId="6" borderId="36" xfId="0" applyNumberFormat="1" applyFont="1" applyFill="1" applyBorder="1"/>
    <xf numFmtId="164" fontId="1" fillId="6" borderId="1" xfId="0" applyNumberFormat="1" applyFont="1" applyFill="1" applyBorder="1"/>
    <xf numFmtId="164" fontId="1" fillId="6" borderId="3" xfId="0" applyNumberFormat="1" applyFont="1" applyFill="1" applyBorder="1"/>
    <xf numFmtId="0" fontId="1" fillId="0" borderId="12" xfId="0" applyFont="1" applyBorder="1"/>
    <xf numFmtId="164" fontId="1" fillId="6" borderId="19" xfId="0" applyNumberFormat="1" applyFont="1" applyFill="1" applyBorder="1"/>
    <xf numFmtId="0" fontId="1" fillId="0" borderId="37" xfId="0" applyFont="1" applyBorder="1"/>
    <xf numFmtId="164" fontId="1" fillId="6" borderId="13" xfId="0" applyNumberFormat="1" applyFont="1" applyFill="1" applyBorder="1"/>
    <xf numFmtId="164" fontId="1" fillId="6" borderId="14" xfId="0" applyNumberFormat="1" applyFont="1" applyFill="1" applyBorder="1"/>
    <xf numFmtId="0" fontId="1" fillId="6" borderId="37" xfId="0" applyFont="1" applyFill="1" applyBorder="1"/>
    <xf numFmtId="0" fontId="1" fillId="6" borderId="1" xfId="0" applyFont="1" applyFill="1" applyBorder="1"/>
    <xf numFmtId="164" fontId="1" fillId="6" borderId="18" xfId="0" applyNumberFormat="1" applyFont="1" applyFill="1" applyBorder="1"/>
    <xf numFmtId="164" fontId="1" fillId="6" borderId="38" xfId="0" applyNumberFormat="1" applyFont="1" applyFill="1" applyBorder="1"/>
    <xf numFmtId="0" fontId="1" fillId="6" borderId="38" xfId="0" applyFont="1" applyFill="1" applyBorder="1"/>
    <xf numFmtId="0" fontId="1" fillId="6" borderId="19" xfId="0" applyFont="1" applyFill="1" applyBorder="1"/>
    <xf numFmtId="0" fontId="1" fillId="6" borderId="11" xfId="0" applyFont="1" applyFill="1" applyBorder="1"/>
    <xf numFmtId="0" fontId="1" fillId="6" borderId="20" xfId="0" applyFont="1" applyFill="1" applyBorder="1"/>
    <xf numFmtId="164" fontId="1" fillId="7" borderId="17" xfId="0" applyNumberFormat="1" applyFont="1" applyFill="1" applyBorder="1"/>
    <xf numFmtId="0" fontId="1" fillId="8" borderId="12" xfId="0" applyFont="1" applyFill="1" applyBorder="1"/>
    <xf numFmtId="0" fontId="1" fillId="8" borderId="19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164" fontId="1" fillId="6" borderId="22" xfId="0" applyNumberFormat="1" applyFont="1" applyFill="1" applyBorder="1"/>
    <xf numFmtId="164" fontId="1" fillId="6" borderId="40" xfId="0" applyNumberFormat="1" applyFont="1" applyFill="1" applyBorder="1"/>
    <xf numFmtId="164" fontId="1" fillId="8" borderId="40" xfId="0" applyNumberFormat="1" applyFont="1" applyFill="1" applyBorder="1"/>
    <xf numFmtId="164" fontId="1" fillId="8" borderId="36" xfId="0" applyNumberFormat="1" applyFont="1" applyFill="1" applyBorder="1"/>
    <xf numFmtId="0" fontId="15" fillId="6" borderId="0" xfId="0" applyFont="1" applyFill="1"/>
    <xf numFmtId="164" fontId="15" fillId="6" borderId="0" xfId="0" applyNumberFormat="1" applyFont="1" applyFill="1"/>
    <xf numFmtId="0" fontId="15" fillId="0" borderId="0" xfId="0" applyFont="1" applyBorder="1"/>
    <xf numFmtId="0" fontId="0" fillId="0" borderId="0" xfId="0" applyBorder="1"/>
    <xf numFmtId="0" fontId="15" fillId="6" borderId="1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6" borderId="0" xfId="0" applyNumberFormat="1" applyFont="1" applyFill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1" xfId="0" applyFont="1" applyBorder="1"/>
    <xf numFmtId="164" fontId="14" fillId="0" borderId="41" xfId="0" applyNumberFormat="1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4" fillId="5" borderId="1" xfId="1" applyNumberFormat="1" applyFont="1" applyFill="1" applyBorder="1" applyAlignment="1" applyProtection="1">
      <alignment horizontal="center"/>
      <protection locked="0"/>
    </xf>
    <xf numFmtId="0" fontId="4" fillId="5" borderId="2" xfId="1" applyNumberFormat="1" applyFont="1" applyFill="1" applyBorder="1" applyAlignment="1" applyProtection="1">
      <alignment horizontal="center"/>
      <protection locked="0"/>
    </xf>
    <xf numFmtId="0" fontId="5" fillId="5" borderId="3" xfId="1" applyNumberFormat="1" applyFont="1" applyFill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5" fillId="0" borderId="20" xfId="1" applyNumberFormat="1" applyFont="1" applyBorder="1" applyAlignment="1" applyProtection="1">
      <alignment horizontal="center"/>
      <protection locked="0"/>
    </xf>
    <xf numFmtId="0" fontId="4" fillId="0" borderId="4" xfId="1" applyNumberFormat="1" applyFont="1" applyBorder="1" applyAlignment="1" applyProtection="1">
      <alignment horizontal="center"/>
      <protection locked="0"/>
    </xf>
    <xf numFmtId="0" fontId="5" fillId="0" borderId="4" xfId="1" applyNumberFormat="1" applyFont="1" applyBorder="1" applyAlignment="1" applyProtection="1">
      <alignment horizontal="center"/>
      <protection locked="0"/>
    </xf>
  </cellXfs>
  <cellStyles count="1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6"/>
  <sheetViews>
    <sheetView tabSelected="1" zoomScale="125" zoomScaleNormal="125" zoomScalePageLayoutView="125" workbookViewId="0"/>
  </sheetViews>
  <sheetFormatPr defaultColWidth="11" defaultRowHeight="15.75" x14ac:dyDescent="0.25"/>
  <cols>
    <col min="1" max="1" width="22" customWidth="1"/>
  </cols>
  <sheetData>
    <row r="1" spans="1:15" x14ac:dyDescent="0.25">
      <c r="A1" s="1"/>
      <c r="B1" s="1"/>
      <c r="C1" s="1"/>
      <c r="D1" s="1"/>
      <c r="E1" s="1"/>
      <c r="F1" s="2" t="s">
        <v>0</v>
      </c>
      <c r="G1" s="3"/>
      <c r="H1" s="2"/>
      <c r="I1" s="2"/>
      <c r="J1" s="1"/>
      <c r="K1" s="1"/>
      <c r="L1" s="1"/>
      <c r="M1" s="1"/>
      <c r="N1" s="1"/>
      <c r="O1" s="1"/>
    </row>
    <row r="2" spans="1:15" ht="16.5" thickBot="1" x14ac:dyDescent="0.3">
      <c r="A2" s="1"/>
      <c r="B2" s="1"/>
      <c r="C2" s="1"/>
      <c r="D2" s="4"/>
      <c r="E2" s="43"/>
      <c r="F2" s="4"/>
      <c r="G2" s="4" t="s">
        <v>1</v>
      </c>
      <c r="H2" s="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47" t="s">
        <v>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"/>
      <c r="O3" s="1"/>
    </row>
    <row r="4" spans="1:15" ht="16.5" thickBot="1" x14ac:dyDescent="0.3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7"/>
      <c r="O4" s="8"/>
    </row>
    <row r="5" spans="1:15" ht="16.5" thickBot="1" x14ac:dyDescent="0.3">
      <c r="A5" s="7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>
        <f t="shared" ref="O5:O40" si="0">SUM(B5:N5)</f>
        <v>0</v>
      </c>
    </row>
    <row r="6" spans="1:15" ht="16.5" thickBot="1" x14ac:dyDescent="0.3">
      <c r="A6" s="7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1">
        <f t="shared" si="0"/>
        <v>0</v>
      </c>
    </row>
    <row r="7" spans="1:15" ht="16.5" thickBot="1" x14ac:dyDescent="0.3">
      <c r="A7" s="7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5"/>
      <c r="O7" s="11">
        <f>SUM(B7:N7)</f>
        <v>0</v>
      </c>
    </row>
    <row r="8" spans="1:15" ht="16.5" thickBot="1" x14ac:dyDescent="0.3">
      <c r="A8" s="7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1">
        <f t="shared" si="0"/>
        <v>0</v>
      </c>
    </row>
    <row r="9" spans="1:15" ht="16.5" thickBot="1" x14ac:dyDescent="0.3">
      <c r="A9" s="7" t="s">
        <v>6</v>
      </c>
      <c r="B9" s="12">
        <v>1739</v>
      </c>
      <c r="C9" s="12">
        <v>1739</v>
      </c>
      <c r="D9" s="12">
        <v>1739</v>
      </c>
      <c r="E9" s="12">
        <v>1739</v>
      </c>
      <c r="F9" s="12">
        <v>1739</v>
      </c>
      <c r="G9" s="12">
        <v>1739</v>
      </c>
      <c r="H9" s="12">
        <v>1739</v>
      </c>
      <c r="I9" s="12">
        <v>1739</v>
      </c>
      <c r="J9" s="12">
        <v>1739</v>
      </c>
      <c r="K9" s="12">
        <v>1739</v>
      </c>
      <c r="L9" s="12">
        <v>1739</v>
      </c>
      <c r="M9" s="12">
        <v>1739</v>
      </c>
      <c r="N9" s="15"/>
      <c r="O9" s="11">
        <f t="shared" si="0"/>
        <v>20868</v>
      </c>
    </row>
    <row r="10" spans="1:15" ht="16.5" thickBot="1" x14ac:dyDescent="0.3">
      <c r="A10" s="7" t="s">
        <v>32</v>
      </c>
      <c r="B10" s="12"/>
      <c r="C10" s="12"/>
      <c r="D10" s="12"/>
      <c r="E10" s="12"/>
      <c r="F10" s="12"/>
      <c r="G10" s="12">
        <v>978</v>
      </c>
      <c r="H10" s="12">
        <v>978</v>
      </c>
      <c r="I10" s="12">
        <v>978</v>
      </c>
      <c r="J10" s="12">
        <v>978</v>
      </c>
      <c r="K10" s="12">
        <v>978</v>
      </c>
      <c r="L10" s="12">
        <v>978</v>
      </c>
      <c r="M10" s="12">
        <v>978</v>
      </c>
      <c r="N10" s="13"/>
      <c r="O10" s="11">
        <f t="shared" si="0"/>
        <v>6846</v>
      </c>
    </row>
    <row r="11" spans="1:15" ht="16.5" thickBot="1" x14ac:dyDescent="0.3">
      <c r="A11" s="7" t="s">
        <v>7</v>
      </c>
      <c r="B11" s="12">
        <v>3533</v>
      </c>
      <c r="C11" s="12">
        <v>3533</v>
      </c>
      <c r="D11" s="12">
        <v>3533</v>
      </c>
      <c r="E11" s="12">
        <v>3533</v>
      </c>
      <c r="F11" s="12">
        <v>3533</v>
      </c>
      <c r="G11" s="12">
        <v>3533</v>
      </c>
      <c r="H11" s="12">
        <v>3533</v>
      </c>
      <c r="I11" s="12">
        <v>3533</v>
      </c>
      <c r="J11" s="12">
        <v>3533</v>
      </c>
      <c r="K11" s="12">
        <v>3533</v>
      </c>
      <c r="L11" s="12">
        <v>3533</v>
      </c>
      <c r="M11" s="12">
        <v>3533</v>
      </c>
      <c r="N11" s="15"/>
      <c r="O11" s="11">
        <f t="shared" si="0"/>
        <v>42396</v>
      </c>
    </row>
    <row r="12" spans="1:15" ht="16.5" thickBot="1" x14ac:dyDescent="0.3">
      <c r="A12" s="7" t="s">
        <v>34</v>
      </c>
      <c r="B12" s="12">
        <v>1304</v>
      </c>
      <c r="C12" s="12">
        <v>1304</v>
      </c>
      <c r="D12" s="12">
        <v>1304</v>
      </c>
      <c r="E12" s="12">
        <v>1304</v>
      </c>
      <c r="F12" s="12"/>
      <c r="G12" s="12"/>
      <c r="H12" s="12"/>
      <c r="I12" s="12"/>
      <c r="J12" s="12"/>
      <c r="K12" s="12"/>
      <c r="L12" s="12"/>
      <c r="M12" s="12"/>
      <c r="N12" s="13"/>
      <c r="O12" s="11">
        <f t="shared" si="0"/>
        <v>5216</v>
      </c>
    </row>
    <row r="13" spans="1:15" ht="16.5" thickBot="1" x14ac:dyDescent="0.3">
      <c r="A13" s="7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"/>
      <c r="O13" s="11">
        <f t="shared" si="0"/>
        <v>0</v>
      </c>
    </row>
    <row r="14" spans="1:15" ht="16.5" thickBot="1" x14ac:dyDescent="0.3">
      <c r="A14" s="7" t="s">
        <v>9</v>
      </c>
      <c r="B14" s="12">
        <v>150</v>
      </c>
      <c r="C14" s="12">
        <v>150</v>
      </c>
      <c r="D14" s="12">
        <v>150</v>
      </c>
      <c r="E14" s="12">
        <v>150</v>
      </c>
      <c r="F14" s="12">
        <v>150</v>
      </c>
      <c r="G14" s="12">
        <v>150</v>
      </c>
      <c r="H14" s="12">
        <v>150</v>
      </c>
      <c r="I14" s="12">
        <v>150</v>
      </c>
      <c r="J14" s="12">
        <v>150</v>
      </c>
      <c r="K14" s="12">
        <v>150</v>
      </c>
      <c r="L14" s="12">
        <v>150</v>
      </c>
      <c r="M14" s="12">
        <v>150</v>
      </c>
      <c r="N14" s="13"/>
      <c r="O14" s="11">
        <f t="shared" si="0"/>
        <v>1800</v>
      </c>
    </row>
    <row r="15" spans="1:15" ht="16.5" thickBot="1" x14ac:dyDescent="0.3">
      <c r="A15" s="7" t="s">
        <v>10</v>
      </c>
      <c r="B15" s="12">
        <v>30</v>
      </c>
      <c r="C15" s="12">
        <v>30</v>
      </c>
      <c r="D15" s="12">
        <v>30</v>
      </c>
      <c r="E15" s="12">
        <v>30</v>
      </c>
      <c r="F15" s="12">
        <v>30</v>
      </c>
      <c r="G15" s="12">
        <v>30</v>
      </c>
      <c r="H15" s="12">
        <v>30</v>
      </c>
      <c r="I15" s="12">
        <v>30</v>
      </c>
      <c r="J15" s="12">
        <v>30</v>
      </c>
      <c r="K15" s="12">
        <v>30</v>
      </c>
      <c r="L15" s="12">
        <v>30</v>
      </c>
      <c r="M15" s="12">
        <v>30</v>
      </c>
      <c r="N15" s="15"/>
      <c r="O15" s="11">
        <f t="shared" si="0"/>
        <v>360</v>
      </c>
    </row>
    <row r="16" spans="1:15" ht="16.5" thickBot="1" x14ac:dyDescent="0.3">
      <c r="A16" s="7" t="s">
        <v>11</v>
      </c>
      <c r="B16" s="12"/>
      <c r="C16" s="12"/>
      <c r="D16" s="12"/>
      <c r="E16" s="12">
        <v>4000</v>
      </c>
      <c r="F16" s="12"/>
      <c r="G16" s="12"/>
      <c r="H16" s="12"/>
      <c r="I16" s="12"/>
      <c r="J16" s="12"/>
      <c r="K16" s="12"/>
      <c r="L16" s="12">
        <v>4000</v>
      </c>
      <c r="M16" s="12"/>
      <c r="N16" s="13"/>
      <c r="O16" s="11">
        <f t="shared" si="0"/>
        <v>8000</v>
      </c>
    </row>
    <row r="17" spans="1:15" ht="16.5" thickBot="1" x14ac:dyDescent="0.3">
      <c r="A17" s="7" t="s">
        <v>12</v>
      </c>
      <c r="B17" s="12">
        <v>650</v>
      </c>
      <c r="C17" s="12">
        <v>650</v>
      </c>
      <c r="D17" s="12">
        <v>650</v>
      </c>
      <c r="E17" s="12">
        <v>650</v>
      </c>
      <c r="F17" s="12">
        <v>650</v>
      </c>
      <c r="G17" s="12">
        <v>650</v>
      </c>
      <c r="H17" s="12">
        <v>650</v>
      </c>
      <c r="I17" s="12">
        <v>650</v>
      </c>
      <c r="J17" s="12">
        <v>650</v>
      </c>
      <c r="K17" s="12">
        <v>650</v>
      </c>
      <c r="L17" s="12">
        <v>650</v>
      </c>
      <c r="M17" s="12">
        <v>650</v>
      </c>
      <c r="N17" s="10"/>
      <c r="O17" s="11">
        <f t="shared" si="0"/>
        <v>7800</v>
      </c>
    </row>
    <row r="18" spans="1:15" ht="16.5" thickBot="1" x14ac:dyDescent="0.3">
      <c r="A18" s="7" t="s">
        <v>13</v>
      </c>
      <c r="B18" s="12">
        <v>180</v>
      </c>
      <c r="C18" s="12">
        <v>180</v>
      </c>
      <c r="D18" s="12">
        <v>180</v>
      </c>
      <c r="E18" s="12">
        <v>180</v>
      </c>
      <c r="F18" s="12">
        <v>180</v>
      </c>
      <c r="G18" s="12">
        <v>180</v>
      </c>
      <c r="H18" s="12">
        <v>180</v>
      </c>
      <c r="I18" s="12">
        <v>180</v>
      </c>
      <c r="J18" s="12">
        <v>180</v>
      </c>
      <c r="K18" s="12">
        <v>180</v>
      </c>
      <c r="L18" s="12">
        <v>180</v>
      </c>
      <c r="M18" s="12">
        <v>180</v>
      </c>
      <c r="N18" s="13"/>
      <c r="O18" s="14">
        <f t="shared" si="0"/>
        <v>2160</v>
      </c>
    </row>
    <row r="19" spans="1:15" ht="16.5" thickBot="1" x14ac:dyDescent="0.3">
      <c r="A19" s="7" t="s">
        <v>14</v>
      </c>
      <c r="B19" s="12">
        <v>400</v>
      </c>
      <c r="C19" s="12">
        <v>400</v>
      </c>
      <c r="D19" s="12">
        <v>400</v>
      </c>
      <c r="E19" s="12">
        <v>400</v>
      </c>
      <c r="F19" s="12">
        <v>400</v>
      </c>
      <c r="G19" s="12">
        <v>400</v>
      </c>
      <c r="H19" s="12">
        <v>400</v>
      </c>
      <c r="I19" s="12">
        <v>400</v>
      </c>
      <c r="J19" s="12">
        <v>400</v>
      </c>
      <c r="K19" s="12">
        <v>400</v>
      </c>
      <c r="L19" s="12">
        <v>400</v>
      </c>
      <c r="M19" s="12">
        <v>400</v>
      </c>
      <c r="N19" s="13"/>
      <c r="O19" s="14">
        <f t="shared" si="0"/>
        <v>4800</v>
      </c>
    </row>
    <row r="20" spans="1:15" ht="16.5" thickBot="1" x14ac:dyDescent="0.3">
      <c r="A20" s="7" t="s">
        <v>15</v>
      </c>
      <c r="B20" s="12">
        <v>1200</v>
      </c>
      <c r="C20" s="12"/>
      <c r="D20" s="12"/>
      <c r="E20" s="12"/>
      <c r="F20" s="12">
        <v>5000</v>
      </c>
      <c r="G20" s="12"/>
      <c r="H20" s="12"/>
      <c r="I20" s="12"/>
      <c r="J20" s="12"/>
      <c r="K20" s="12"/>
      <c r="L20" s="12"/>
      <c r="M20" s="12"/>
      <c r="N20" s="13"/>
      <c r="O20" s="11">
        <f t="shared" si="0"/>
        <v>6200</v>
      </c>
    </row>
    <row r="21" spans="1:15" ht="16.5" thickBot="1" x14ac:dyDescent="0.3">
      <c r="A21" s="7" t="s">
        <v>35</v>
      </c>
      <c r="B21" s="12"/>
      <c r="C21" s="12">
        <v>2000</v>
      </c>
      <c r="D21" s="12"/>
      <c r="E21" s="12"/>
      <c r="F21" s="12"/>
      <c r="G21" s="12"/>
      <c r="H21" s="12"/>
      <c r="I21" s="12"/>
      <c r="J21" s="12"/>
      <c r="K21" s="12">
        <v>2000</v>
      </c>
      <c r="L21" s="12"/>
      <c r="M21" s="12"/>
      <c r="N21" s="15"/>
      <c r="O21" s="11">
        <f t="shared" si="0"/>
        <v>4000</v>
      </c>
    </row>
    <row r="22" spans="1:15" ht="16.5" thickBot="1" x14ac:dyDescent="0.3">
      <c r="A22" s="7" t="s">
        <v>36</v>
      </c>
      <c r="B22" s="12"/>
      <c r="C22" s="12">
        <v>1500</v>
      </c>
      <c r="D22" s="12"/>
      <c r="E22" s="12"/>
      <c r="F22" s="12"/>
      <c r="G22" s="12"/>
      <c r="H22" s="12"/>
      <c r="I22" s="12"/>
      <c r="J22" s="12"/>
      <c r="K22" s="12"/>
      <c r="L22" s="12">
        <v>1500</v>
      </c>
      <c r="M22" s="12"/>
      <c r="N22" s="13"/>
      <c r="O22" s="11">
        <f t="shared" si="0"/>
        <v>3000</v>
      </c>
    </row>
    <row r="23" spans="1:15" ht="16.5" thickBot="1" x14ac:dyDescent="0.3">
      <c r="A23" s="16" t="s">
        <v>17</v>
      </c>
      <c r="B23" s="17">
        <v>1800</v>
      </c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9"/>
      <c r="O23" s="11">
        <f t="shared" si="0"/>
        <v>1800</v>
      </c>
    </row>
    <row r="24" spans="1:15" ht="16.5" thickBot="1" x14ac:dyDescent="0.3">
      <c r="A24" s="16" t="s">
        <v>16</v>
      </c>
      <c r="B24" s="17">
        <v>800</v>
      </c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1">
        <f t="shared" si="0"/>
        <v>800</v>
      </c>
    </row>
    <row r="25" spans="1:15" ht="16.5" thickBot="1" x14ac:dyDescent="0.3">
      <c r="A25" s="16" t="s">
        <v>37</v>
      </c>
      <c r="B25" s="17"/>
      <c r="C25" s="17"/>
      <c r="D25" s="17">
        <v>400</v>
      </c>
      <c r="E25" s="17">
        <v>400</v>
      </c>
      <c r="F25" s="17">
        <v>400</v>
      </c>
      <c r="G25" s="17">
        <v>400</v>
      </c>
      <c r="H25" s="17">
        <v>400</v>
      </c>
      <c r="I25" s="17">
        <v>400</v>
      </c>
      <c r="J25" s="17">
        <v>400</v>
      </c>
      <c r="K25" s="17">
        <v>400</v>
      </c>
      <c r="L25" s="17">
        <v>400</v>
      </c>
      <c r="M25" s="17">
        <v>400</v>
      </c>
      <c r="N25" s="19"/>
      <c r="O25" s="11">
        <f t="shared" si="0"/>
        <v>4000</v>
      </c>
    </row>
    <row r="26" spans="1:15" ht="16.5" thickBot="1" x14ac:dyDescent="0.3">
      <c r="A26" s="16" t="s">
        <v>38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9"/>
      <c r="O26" s="11">
        <f t="shared" si="0"/>
        <v>0</v>
      </c>
    </row>
    <row r="27" spans="1:15" ht="16.5" thickBot="1" x14ac:dyDescent="0.3">
      <c r="A27" s="16" t="s">
        <v>18</v>
      </c>
      <c r="B27" s="17"/>
      <c r="C27" s="17"/>
      <c r="D27" s="17"/>
      <c r="E27" s="17"/>
      <c r="F27" s="17">
        <v>5000</v>
      </c>
      <c r="G27" s="17"/>
      <c r="H27" s="17"/>
      <c r="I27" s="17">
        <v>5000</v>
      </c>
      <c r="J27" s="17"/>
      <c r="K27" s="17"/>
      <c r="L27" s="17">
        <v>5000</v>
      </c>
      <c r="M27" s="17"/>
      <c r="N27" s="19"/>
      <c r="O27" s="11">
        <f t="shared" si="0"/>
        <v>15000</v>
      </c>
    </row>
    <row r="28" spans="1:15" ht="16.5" thickBot="1" x14ac:dyDescent="0.3">
      <c r="A28" s="16" t="s">
        <v>19</v>
      </c>
      <c r="B28" s="17"/>
      <c r="C28" s="17"/>
      <c r="D28" s="17">
        <v>500</v>
      </c>
      <c r="E28" s="17"/>
      <c r="F28" s="17"/>
      <c r="G28" s="17"/>
      <c r="H28" s="17"/>
      <c r="I28" s="17">
        <v>500</v>
      </c>
      <c r="J28" s="17"/>
      <c r="K28" s="17"/>
      <c r="L28" s="17"/>
      <c r="M28" s="17"/>
      <c r="N28" s="19"/>
      <c r="O28" s="11">
        <f>SUM(B28:N28)</f>
        <v>1000</v>
      </c>
    </row>
    <row r="29" spans="1:15" ht="16.5" thickBot="1" x14ac:dyDescent="0.3">
      <c r="A29" s="16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9"/>
      <c r="O29" s="11">
        <f t="shared" si="0"/>
        <v>0</v>
      </c>
    </row>
    <row r="30" spans="1:15" ht="16.5" thickBot="1" x14ac:dyDescent="0.3">
      <c r="A30" s="16" t="s">
        <v>21</v>
      </c>
      <c r="B30" s="17">
        <v>50</v>
      </c>
      <c r="C30" s="17">
        <v>50</v>
      </c>
      <c r="D30" s="17">
        <v>50</v>
      </c>
      <c r="E30" s="17">
        <v>50</v>
      </c>
      <c r="F30" s="17">
        <v>50</v>
      </c>
      <c r="G30" s="17">
        <v>50</v>
      </c>
      <c r="H30" s="17">
        <v>50</v>
      </c>
      <c r="I30" s="17">
        <v>50</v>
      </c>
      <c r="J30" s="17">
        <v>50</v>
      </c>
      <c r="K30" s="17">
        <v>50</v>
      </c>
      <c r="L30" s="17">
        <v>50</v>
      </c>
      <c r="M30" s="17">
        <v>50</v>
      </c>
      <c r="N30" s="19"/>
      <c r="O30" s="11">
        <f t="shared" si="0"/>
        <v>600</v>
      </c>
    </row>
    <row r="31" spans="1:15" ht="16.5" thickBot="1" x14ac:dyDescent="0.3">
      <c r="A31" s="16" t="s">
        <v>178</v>
      </c>
      <c r="B31" s="17">
        <v>22000</v>
      </c>
      <c r="C31" s="17">
        <v>11000</v>
      </c>
      <c r="D31" s="17">
        <v>11000</v>
      </c>
      <c r="E31" s="17"/>
      <c r="F31" s="17">
        <v>175000</v>
      </c>
      <c r="G31" s="17">
        <v>20000</v>
      </c>
      <c r="H31" s="17">
        <v>6000</v>
      </c>
      <c r="I31" s="17">
        <v>14000</v>
      </c>
      <c r="J31" s="17">
        <v>2000</v>
      </c>
      <c r="K31" s="17">
        <v>0</v>
      </c>
      <c r="L31" s="17">
        <v>0</v>
      </c>
      <c r="M31" s="17"/>
      <c r="N31" s="20"/>
      <c r="O31" s="11">
        <f t="shared" si="0"/>
        <v>261000</v>
      </c>
    </row>
    <row r="32" spans="1:15" ht="16.5" thickBot="1" x14ac:dyDescent="0.3">
      <c r="A32" s="21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0"/>
      <c r="O32" s="11">
        <f t="shared" si="0"/>
        <v>0</v>
      </c>
    </row>
    <row r="33" spans="1:15" ht="16.5" thickBot="1" x14ac:dyDescent="0.3">
      <c r="A33" s="7" t="s">
        <v>23</v>
      </c>
      <c r="B33" s="17">
        <v>75</v>
      </c>
      <c r="C33" s="17">
        <v>75</v>
      </c>
      <c r="D33" s="17">
        <v>75</v>
      </c>
      <c r="E33" s="17">
        <v>75</v>
      </c>
      <c r="F33" s="17">
        <v>75</v>
      </c>
      <c r="G33" s="17">
        <v>75</v>
      </c>
      <c r="H33" s="17">
        <v>75</v>
      </c>
      <c r="I33" s="17">
        <v>75</v>
      </c>
      <c r="J33" s="17">
        <v>75</v>
      </c>
      <c r="K33" s="17">
        <v>75</v>
      </c>
      <c r="L33" s="17">
        <v>75</v>
      </c>
      <c r="M33" s="17">
        <v>75</v>
      </c>
      <c r="N33" s="20"/>
      <c r="O33" s="11">
        <f t="shared" si="0"/>
        <v>900</v>
      </c>
    </row>
    <row r="34" spans="1:15" ht="16.5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0"/>
      <c r="O34" s="11">
        <f t="shared" si="0"/>
        <v>0</v>
      </c>
    </row>
    <row r="35" spans="1:15" ht="16.5" thickBot="1" x14ac:dyDescent="0.3">
      <c r="A35" s="7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2"/>
      <c r="O35" s="11">
        <f t="shared" si="0"/>
        <v>0</v>
      </c>
    </row>
    <row r="36" spans="1:15" ht="16.5" thickBot="1" x14ac:dyDescent="0.3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2"/>
      <c r="O36" s="11">
        <f t="shared" si="0"/>
        <v>0</v>
      </c>
    </row>
    <row r="37" spans="1:15" ht="16.5" thickBot="1" x14ac:dyDescent="0.3">
      <c r="A37" s="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1">
        <f t="shared" si="0"/>
        <v>0</v>
      </c>
    </row>
    <row r="38" spans="1:15" ht="16.5" thickBot="1" x14ac:dyDescent="0.3">
      <c r="A38" s="7"/>
      <c r="B38" s="23"/>
      <c r="C38" s="23"/>
      <c r="D38" s="23" t="s">
        <v>39</v>
      </c>
      <c r="E38" s="24"/>
      <c r="F38" s="23"/>
      <c r="G38" s="23" t="s">
        <v>39</v>
      </c>
      <c r="H38" s="24"/>
      <c r="I38" s="23"/>
      <c r="J38" s="23" t="s">
        <v>39</v>
      </c>
      <c r="K38" s="23"/>
      <c r="L38" s="23"/>
      <c r="M38" s="23" t="s">
        <v>39</v>
      </c>
      <c r="N38" s="19"/>
      <c r="O38" s="11">
        <f t="shared" si="0"/>
        <v>0</v>
      </c>
    </row>
    <row r="39" spans="1:15" ht="16.5" thickBot="1" x14ac:dyDescent="0.3">
      <c r="A39" s="25"/>
      <c r="B39" s="26"/>
      <c r="C39" s="26"/>
      <c r="D39" s="26"/>
      <c r="E39" s="27"/>
      <c r="F39" s="26"/>
      <c r="G39" s="26"/>
      <c r="H39" s="27"/>
      <c r="I39" s="26"/>
      <c r="J39" s="26"/>
      <c r="K39" s="26"/>
      <c r="L39" s="26"/>
      <c r="M39" s="26"/>
      <c r="N39" s="13"/>
      <c r="O39" s="14">
        <f t="shared" si="0"/>
        <v>0</v>
      </c>
    </row>
    <row r="40" spans="1:15" ht="16.5" thickBot="1" x14ac:dyDescent="0.3">
      <c r="A40" s="28"/>
      <c r="B40" s="29">
        <f t="shared" ref="B40:M40" si="1">SUM(B5:B38)</f>
        <v>33911</v>
      </c>
      <c r="C40" s="29">
        <f t="shared" si="1"/>
        <v>22611</v>
      </c>
      <c r="D40" s="29">
        <f t="shared" si="1"/>
        <v>20011</v>
      </c>
      <c r="E40" s="29">
        <f t="shared" si="1"/>
        <v>12511</v>
      </c>
      <c r="F40" s="29">
        <f t="shared" si="1"/>
        <v>192207</v>
      </c>
      <c r="G40" s="29">
        <f t="shared" si="1"/>
        <v>28185</v>
      </c>
      <c r="H40" s="29">
        <f t="shared" si="1"/>
        <v>14185</v>
      </c>
      <c r="I40" s="29">
        <f t="shared" si="1"/>
        <v>27685</v>
      </c>
      <c r="J40" s="29">
        <f t="shared" si="1"/>
        <v>10185</v>
      </c>
      <c r="K40" s="29">
        <f t="shared" si="1"/>
        <v>10185</v>
      </c>
      <c r="L40" s="29">
        <f t="shared" si="1"/>
        <v>18685</v>
      </c>
      <c r="M40" s="29">
        <f t="shared" si="1"/>
        <v>8185</v>
      </c>
      <c r="N40" s="13"/>
      <c r="O40" s="14">
        <f t="shared" si="0"/>
        <v>398546</v>
      </c>
    </row>
    <row r="41" spans="1:15" ht="16.5" thickBot="1" x14ac:dyDescent="0.3">
      <c r="A41" s="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6.5" thickBot="1" x14ac:dyDescent="0.3">
      <c r="A42" s="31" t="s">
        <v>24</v>
      </c>
      <c r="B42" s="150" t="s">
        <v>2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32"/>
      <c r="O42" s="32"/>
    </row>
    <row r="43" spans="1:15" x14ac:dyDescent="0.25">
      <c r="A43" s="21" t="s">
        <v>25</v>
      </c>
      <c r="B43" s="33">
        <v>1</v>
      </c>
      <c r="C43" s="34">
        <v>2</v>
      </c>
      <c r="D43" s="33">
        <v>3</v>
      </c>
      <c r="E43" s="33">
        <v>4</v>
      </c>
      <c r="F43" s="33">
        <v>5</v>
      </c>
      <c r="G43" s="33">
        <v>6</v>
      </c>
      <c r="H43" s="33">
        <v>7</v>
      </c>
      <c r="I43" s="33">
        <v>8</v>
      </c>
      <c r="J43" s="33">
        <v>9</v>
      </c>
      <c r="K43" s="33">
        <v>10</v>
      </c>
      <c r="L43" s="33">
        <v>11</v>
      </c>
      <c r="M43" s="33">
        <v>12</v>
      </c>
      <c r="N43" s="153" t="s">
        <v>26</v>
      </c>
      <c r="O43" s="154"/>
    </row>
    <row r="44" spans="1:15" x14ac:dyDescent="0.25">
      <c r="A44" s="21"/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/>
      <c r="O44" s="37">
        <f>SUM(B44:N44)</f>
        <v>0</v>
      </c>
    </row>
    <row r="45" spans="1:15" x14ac:dyDescent="0.25">
      <c r="A45" s="21" t="s">
        <v>27</v>
      </c>
      <c r="B45" s="35">
        <v>25000</v>
      </c>
      <c r="C45" s="35">
        <v>20000</v>
      </c>
      <c r="D45" s="35">
        <v>18000</v>
      </c>
      <c r="E45" s="35">
        <v>15000</v>
      </c>
      <c r="F45" s="35">
        <v>15000</v>
      </c>
      <c r="G45" s="35">
        <v>25000</v>
      </c>
      <c r="H45" s="35">
        <v>2000</v>
      </c>
      <c r="I45" s="35">
        <v>10000</v>
      </c>
      <c r="J45" s="35">
        <v>15000</v>
      </c>
      <c r="K45" s="35">
        <v>12000</v>
      </c>
      <c r="L45" s="35">
        <v>20000</v>
      </c>
      <c r="M45" s="35">
        <v>20000</v>
      </c>
      <c r="N45" s="36"/>
      <c r="O45" s="37">
        <f t="shared" ref="O45:O54" si="2">SUM(B45:N45)</f>
        <v>197000</v>
      </c>
    </row>
    <row r="46" spans="1:15" x14ac:dyDescent="0.25">
      <c r="A46" s="21" t="s">
        <v>28</v>
      </c>
      <c r="B46" s="35">
        <v>0</v>
      </c>
      <c r="C46" s="35">
        <v>0</v>
      </c>
      <c r="D46" s="35">
        <v>0</v>
      </c>
      <c r="E46" s="35">
        <v>2000</v>
      </c>
      <c r="F46" s="35">
        <v>175000</v>
      </c>
      <c r="G46" s="35">
        <v>2000</v>
      </c>
      <c r="H46" s="35">
        <v>10000</v>
      </c>
      <c r="I46" s="35">
        <v>5000</v>
      </c>
      <c r="J46" s="35">
        <v>5000</v>
      </c>
      <c r="K46" s="35">
        <v>2000</v>
      </c>
      <c r="L46" s="35">
        <v>0</v>
      </c>
      <c r="M46" s="35">
        <v>2000</v>
      </c>
      <c r="N46" s="36"/>
      <c r="O46" s="37">
        <f t="shared" si="2"/>
        <v>203000</v>
      </c>
    </row>
    <row r="47" spans="1:15" x14ac:dyDescent="0.25">
      <c r="A47" s="21" t="s">
        <v>29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6"/>
      <c r="O47" s="37">
        <f t="shared" si="2"/>
        <v>0</v>
      </c>
    </row>
    <row r="48" spans="1:15" x14ac:dyDescent="0.25">
      <c r="A48" s="21"/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6"/>
      <c r="O48" s="37">
        <f t="shared" si="2"/>
        <v>0</v>
      </c>
    </row>
    <row r="49" spans="1:15" x14ac:dyDescent="0.25">
      <c r="A49" s="21" t="s">
        <v>40</v>
      </c>
      <c r="B49" s="35">
        <v>0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6"/>
      <c r="O49" s="37">
        <f t="shared" si="2"/>
        <v>0</v>
      </c>
    </row>
    <row r="50" spans="1:15" x14ac:dyDescent="0.25">
      <c r="A50" s="21" t="s">
        <v>41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6"/>
      <c r="O50" s="37">
        <f t="shared" si="2"/>
        <v>0</v>
      </c>
    </row>
    <row r="51" spans="1:15" x14ac:dyDescent="0.25">
      <c r="A51" s="21" t="s">
        <v>42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6"/>
      <c r="O51" s="37">
        <f t="shared" si="2"/>
        <v>0</v>
      </c>
    </row>
    <row r="52" spans="1:15" x14ac:dyDescent="0.25">
      <c r="A52" s="21"/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6"/>
      <c r="O52" s="37">
        <f t="shared" si="2"/>
        <v>0</v>
      </c>
    </row>
    <row r="53" spans="1:15" x14ac:dyDescent="0.25">
      <c r="A53" s="21"/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6"/>
      <c r="O53" s="37">
        <f t="shared" si="2"/>
        <v>0</v>
      </c>
    </row>
    <row r="54" spans="1:15" x14ac:dyDescent="0.25">
      <c r="A54" s="21"/>
      <c r="B54" s="38">
        <f>SUM(B44:B53)</f>
        <v>25000</v>
      </c>
      <c r="C54" s="38">
        <f t="shared" ref="C54:M54" si="3">SUM(C44:C53)</f>
        <v>20000</v>
      </c>
      <c r="D54" s="38">
        <f t="shared" si="3"/>
        <v>18000</v>
      </c>
      <c r="E54" s="38">
        <f t="shared" si="3"/>
        <v>17000</v>
      </c>
      <c r="F54" s="38">
        <f t="shared" si="3"/>
        <v>190000</v>
      </c>
      <c r="G54" s="38">
        <f t="shared" si="3"/>
        <v>27000</v>
      </c>
      <c r="H54" s="38">
        <f t="shared" si="3"/>
        <v>12000</v>
      </c>
      <c r="I54" s="38">
        <f t="shared" si="3"/>
        <v>15000</v>
      </c>
      <c r="J54" s="38">
        <f t="shared" si="3"/>
        <v>20000</v>
      </c>
      <c r="K54" s="38">
        <f t="shared" si="3"/>
        <v>14000</v>
      </c>
      <c r="L54" s="38">
        <f t="shared" si="3"/>
        <v>20000</v>
      </c>
      <c r="M54" s="38">
        <f t="shared" si="3"/>
        <v>22000</v>
      </c>
      <c r="N54" s="39"/>
      <c r="O54" s="40">
        <f t="shared" si="2"/>
        <v>400000</v>
      </c>
    </row>
    <row r="55" spans="1:15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1:15" x14ac:dyDescent="0.25">
      <c r="A56" s="92"/>
    </row>
  </sheetData>
  <sheetProtection password="CA39" sheet="1" objects="1" scenarios="1"/>
  <mergeCells count="3">
    <mergeCell ref="B3:M3"/>
    <mergeCell ref="B42:M42"/>
    <mergeCell ref="N43:O43"/>
  </mergeCells>
  <phoneticPr fontId="11" type="noConversion"/>
  <pageMargins left="0.75" right="0.75" top="1" bottom="1" header="0.5" footer="0.5"/>
  <pageSetup scale="63" fitToHeight="0" orientation="landscape" horizontalDpi="4294967292" verticalDpi="4294967292" r:id="rId1"/>
  <rowBreaks count="2" manualBreakCount="2">
    <brk id="40" max="14" man="1"/>
    <brk id="54" max="14" man="1"/>
  </rowBreaks>
  <extLst>
    <ext xmlns:mx="http://schemas.microsoft.com/office/mac/excel/2008/main" uri="{64002731-A6B0-56B0-2670-7721B7C09600}">
      <mx:PLV Mode="0" OnePage="0" WScale="56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125" zoomScaleNormal="125" zoomScalePageLayoutView="125" workbookViewId="0"/>
  </sheetViews>
  <sheetFormatPr defaultColWidth="11" defaultRowHeight="15.75" x14ac:dyDescent="0.25"/>
  <cols>
    <col min="1" max="1" width="21.875" customWidth="1"/>
  </cols>
  <sheetData>
    <row r="1" spans="1:15" x14ac:dyDescent="0.25">
      <c r="A1" s="93"/>
      <c r="B1" s="93"/>
      <c r="C1" s="93"/>
      <c r="D1" s="93"/>
      <c r="E1" s="93"/>
      <c r="F1" s="94" t="s">
        <v>0</v>
      </c>
      <c r="G1" s="94"/>
      <c r="H1" s="94"/>
      <c r="I1" s="94"/>
      <c r="J1" s="93"/>
      <c r="K1" s="93"/>
      <c r="L1" s="93"/>
      <c r="M1" s="93"/>
      <c r="N1" s="93"/>
      <c r="O1" s="93"/>
    </row>
    <row r="2" spans="1:15" ht="16.5" thickBot="1" x14ac:dyDescent="0.3">
      <c r="A2" s="93"/>
      <c r="B2" s="93"/>
      <c r="C2" s="93"/>
      <c r="D2" s="95"/>
      <c r="E2" s="96"/>
      <c r="F2" s="95"/>
      <c r="G2" s="95" t="s">
        <v>30</v>
      </c>
      <c r="H2" s="95"/>
      <c r="I2" s="93"/>
      <c r="J2" s="93"/>
      <c r="K2" s="93"/>
      <c r="L2" s="93"/>
      <c r="M2" s="93"/>
      <c r="N2" s="93"/>
      <c r="O2" s="93"/>
    </row>
    <row r="3" spans="1:15" ht="16.5" thickBot="1" x14ac:dyDescent="0.3">
      <c r="A3" s="93"/>
      <c r="B3" s="155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93"/>
      <c r="O3" s="93"/>
    </row>
    <row r="4" spans="1:15" ht="16.5" thickBot="1" x14ac:dyDescent="0.3">
      <c r="A4" s="97"/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9"/>
      <c r="O4" s="100"/>
    </row>
    <row r="5" spans="1:15" ht="16.5" thickBot="1" x14ac:dyDescent="0.3">
      <c r="A5" s="101" t="s">
        <v>3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10"/>
      <c r="O5" s="111">
        <f>SUM(B5:M5)</f>
        <v>0</v>
      </c>
    </row>
    <row r="6" spans="1:15" ht="16.5" thickBot="1" x14ac:dyDescent="0.3">
      <c r="A6" s="101" t="s">
        <v>4</v>
      </c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0"/>
      <c r="O6" s="111">
        <f t="shared" ref="O6:O39" si="0">SUM(B6:M6)</f>
        <v>0</v>
      </c>
    </row>
    <row r="7" spans="1:15" ht="16.5" thickBot="1" x14ac:dyDescent="0.3">
      <c r="A7" s="101" t="s">
        <v>31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10"/>
      <c r="O7" s="111">
        <f t="shared" si="0"/>
        <v>0</v>
      </c>
    </row>
    <row r="8" spans="1:15" ht="16.5" thickBot="1" x14ac:dyDescent="0.3">
      <c r="A8" s="101" t="s">
        <v>5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11">
        <f t="shared" si="0"/>
        <v>0</v>
      </c>
    </row>
    <row r="9" spans="1:15" ht="16.5" thickBot="1" x14ac:dyDescent="0.3">
      <c r="A9" s="101" t="s">
        <v>6</v>
      </c>
      <c r="B9" s="106">
        <v>2718</v>
      </c>
      <c r="C9" s="107">
        <v>2718</v>
      </c>
      <c r="D9" s="107">
        <v>2718</v>
      </c>
      <c r="E9" s="107">
        <v>2718</v>
      </c>
      <c r="F9" s="107">
        <v>2718</v>
      </c>
      <c r="G9" s="107">
        <v>2718</v>
      </c>
      <c r="H9" s="107">
        <v>2718</v>
      </c>
      <c r="I9" s="107">
        <v>2718</v>
      </c>
      <c r="J9" s="107">
        <v>2718</v>
      </c>
      <c r="K9" s="107">
        <v>2718</v>
      </c>
      <c r="L9" s="107">
        <v>2718</v>
      </c>
      <c r="M9" s="107">
        <v>2718</v>
      </c>
      <c r="N9" s="110"/>
      <c r="O9" s="111">
        <f t="shared" si="0"/>
        <v>32616</v>
      </c>
    </row>
    <row r="10" spans="1:15" ht="16.5" thickBot="1" x14ac:dyDescent="0.3">
      <c r="A10" s="101" t="s">
        <v>32</v>
      </c>
      <c r="B10" s="106"/>
      <c r="C10" s="107"/>
      <c r="D10" s="107"/>
      <c r="E10" s="107"/>
      <c r="F10" s="107"/>
      <c r="G10" s="107">
        <v>978</v>
      </c>
      <c r="H10" s="107">
        <v>978</v>
      </c>
      <c r="I10" s="107">
        <v>978</v>
      </c>
      <c r="J10" s="107">
        <v>978</v>
      </c>
      <c r="K10" s="107">
        <v>978</v>
      </c>
      <c r="L10" s="107">
        <v>978</v>
      </c>
      <c r="M10" s="107">
        <v>978</v>
      </c>
      <c r="N10" s="110"/>
      <c r="O10" s="111">
        <f t="shared" si="0"/>
        <v>6846</v>
      </c>
    </row>
    <row r="11" spans="1:15" ht="16.5" thickBot="1" x14ac:dyDescent="0.3">
      <c r="A11" s="101" t="s">
        <v>7</v>
      </c>
      <c r="B11" s="106">
        <f>4022</f>
        <v>4022</v>
      </c>
      <c r="C11" s="106">
        <f>4022</f>
        <v>4022</v>
      </c>
      <c r="D11" s="106">
        <f>4022</f>
        <v>4022</v>
      </c>
      <c r="E11" s="106">
        <f>4022</f>
        <v>4022</v>
      </c>
      <c r="F11" s="106">
        <f>4022</f>
        <v>4022</v>
      </c>
      <c r="G11" s="106">
        <f>4022</f>
        <v>4022</v>
      </c>
      <c r="H11" s="106">
        <f>4022</f>
        <v>4022</v>
      </c>
      <c r="I11" s="106">
        <f>4022</f>
        <v>4022</v>
      </c>
      <c r="J11" s="106">
        <f>4022</f>
        <v>4022</v>
      </c>
      <c r="K11" s="106">
        <f>4022</f>
        <v>4022</v>
      </c>
      <c r="L11" s="106">
        <f>4022</f>
        <v>4022</v>
      </c>
      <c r="M11" s="106">
        <f>4022</f>
        <v>4022</v>
      </c>
      <c r="N11" s="110"/>
      <c r="O11" s="111">
        <f t="shared" si="0"/>
        <v>48264</v>
      </c>
    </row>
    <row r="12" spans="1:15" ht="16.5" thickBot="1" x14ac:dyDescent="0.3">
      <c r="A12" s="101" t="s">
        <v>34</v>
      </c>
      <c r="B12" s="106">
        <v>1739</v>
      </c>
      <c r="C12" s="106">
        <v>1739</v>
      </c>
      <c r="D12" s="106">
        <v>1739</v>
      </c>
      <c r="E12" s="106">
        <v>1739</v>
      </c>
      <c r="F12" s="106">
        <v>1739</v>
      </c>
      <c r="G12" s="106">
        <v>1739</v>
      </c>
      <c r="H12" s="106">
        <v>1739</v>
      </c>
      <c r="I12" s="106">
        <v>1739</v>
      </c>
      <c r="J12" s="106">
        <v>1739</v>
      </c>
      <c r="K12" s="106">
        <v>1739</v>
      </c>
      <c r="L12" s="106">
        <v>1739</v>
      </c>
      <c r="M12" s="106">
        <v>1739</v>
      </c>
      <c r="N12" s="110"/>
      <c r="O12" s="111">
        <f t="shared" si="0"/>
        <v>20868</v>
      </c>
    </row>
    <row r="13" spans="1:15" ht="16.5" thickBot="1" x14ac:dyDescent="0.3">
      <c r="A13" s="101" t="s">
        <v>8</v>
      </c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10"/>
      <c r="O13" s="111">
        <f t="shared" si="0"/>
        <v>0</v>
      </c>
    </row>
    <row r="14" spans="1:15" ht="16.5" thickBot="1" x14ac:dyDescent="0.3">
      <c r="A14" s="101" t="s">
        <v>9</v>
      </c>
      <c r="B14" s="106">
        <v>150</v>
      </c>
      <c r="C14" s="107">
        <v>150</v>
      </c>
      <c r="D14" s="107">
        <v>150</v>
      </c>
      <c r="E14" s="107">
        <v>150</v>
      </c>
      <c r="F14" s="107">
        <v>150</v>
      </c>
      <c r="G14" s="107">
        <v>150</v>
      </c>
      <c r="H14" s="107">
        <v>150</v>
      </c>
      <c r="I14" s="107">
        <v>150</v>
      </c>
      <c r="J14" s="107">
        <v>150</v>
      </c>
      <c r="K14" s="107">
        <v>150</v>
      </c>
      <c r="L14" s="107">
        <v>150</v>
      </c>
      <c r="M14" s="107">
        <v>150</v>
      </c>
      <c r="N14" s="110"/>
      <c r="O14" s="111">
        <f t="shared" si="0"/>
        <v>1800</v>
      </c>
    </row>
    <row r="15" spans="1:15" ht="16.5" thickBot="1" x14ac:dyDescent="0.3">
      <c r="A15" s="101" t="s">
        <v>10</v>
      </c>
      <c r="B15" s="106">
        <v>30</v>
      </c>
      <c r="C15" s="107">
        <v>30</v>
      </c>
      <c r="D15" s="107">
        <v>30</v>
      </c>
      <c r="E15" s="107">
        <v>30</v>
      </c>
      <c r="F15" s="107">
        <v>30</v>
      </c>
      <c r="G15" s="107">
        <v>30</v>
      </c>
      <c r="H15" s="107">
        <v>30</v>
      </c>
      <c r="I15" s="107">
        <v>30</v>
      </c>
      <c r="J15" s="107">
        <v>30</v>
      </c>
      <c r="K15" s="107">
        <v>30</v>
      </c>
      <c r="L15" s="107">
        <v>30</v>
      </c>
      <c r="M15" s="107">
        <v>30</v>
      </c>
      <c r="N15" s="110"/>
      <c r="O15" s="111">
        <f t="shared" si="0"/>
        <v>360</v>
      </c>
    </row>
    <row r="16" spans="1:15" ht="16.5" thickBot="1" x14ac:dyDescent="0.3">
      <c r="A16" s="101" t="s">
        <v>11</v>
      </c>
      <c r="B16" s="106"/>
      <c r="C16" s="107"/>
      <c r="D16" s="107"/>
      <c r="E16" s="107">
        <v>4000</v>
      </c>
      <c r="F16" s="107"/>
      <c r="G16" s="107"/>
      <c r="H16" s="107"/>
      <c r="I16" s="107"/>
      <c r="J16" s="107"/>
      <c r="K16" s="107"/>
      <c r="L16" s="107">
        <v>4000</v>
      </c>
      <c r="M16" s="107"/>
      <c r="N16" s="110"/>
      <c r="O16" s="111">
        <f t="shared" si="0"/>
        <v>8000</v>
      </c>
    </row>
    <row r="17" spans="1:15" ht="16.5" thickBot="1" x14ac:dyDescent="0.3">
      <c r="A17" s="101" t="s">
        <v>12</v>
      </c>
      <c r="B17" s="106">
        <v>650</v>
      </c>
      <c r="C17" s="107">
        <v>650</v>
      </c>
      <c r="D17" s="107">
        <v>650</v>
      </c>
      <c r="E17" s="107">
        <v>650</v>
      </c>
      <c r="F17" s="107">
        <v>650</v>
      </c>
      <c r="G17" s="107">
        <v>650</v>
      </c>
      <c r="H17" s="107">
        <v>650</v>
      </c>
      <c r="I17" s="107">
        <v>650</v>
      </c>
      <c r="J17" s="107">
        <v>650</v>
      </c>
      <c r="K17" s="107">
        <v>650</v>
      </c>
      <c r="L17" s="107">
        <v>650</v>
      </c>
      <c r="M17" s="107">
        <v>650</v>
      </c>
      <c r="N17" s="110"/>
      <c r="O17" s="111">
        <f t="shared" si="0"/>
        <v>7800</v>
      </c>
    </row>
    <row r="18" spans="1:15" ht="16.5" thickBot="1" x14ac:dyDescent="0.3">
      <c r="A18" s="101" t="s">
        <v>13</v>
      </c>
      <c r="B18" s="106">
        <v>180</v>
      </c>
      <c r="C18" s="107">
        <v>180</v>
      </c>
      <c r="D18" s="107">
        <v>180</v>
      </c>
      <c r="E18" s="107">
        <v>180</v>
      </c>
      <c r="F18" s="107">
        <v>180</v>
      </c>
      <c r="G18" s="107">
        <v>180</v>
      </c>
      <c r="H18" s="107">
        <v>180</v>
      </c>
      <c r="I18" s="107">
        <v>180</v>
      </c>
      <c r="J18" s="107">
        <v>180</v>
      </c>
      <c r="K18" s="107">
        <v>180</v>
      </c>
      <c r="L18" s="107">
        <v>180</v>
      </c>
      <c r="M18" s="109">
        <v>180</v>
      </c>
      <c r="N18" s="110"/>
      <c r="O18" s="111">
        <f t="shared" si="0"/>
        <v>2160</v>
      </c>
    </row>
    <row r="19" spans="1:15" ht="16.5" thickBot="1" x14ac:dyDescent="0.3">
      <c r="A19" s="101" t="s">
        <v>14</v>
      </c>
      <c r="B19" s="106">
        <v>400</v>
      </c>
      <c r="C19" s="107">
        <v>400</v>
      </c>
      <c r="D19" s="107">
        <v>400</v>
      </c>
      <c r="E19" s="107">
        <v>400</v>
      </c>
      <c r="F19" s="107">
        <v>400</v>
      </c>
      <c r="G19" s="107">
        <v>400</v>
      </c>
      <c r="H19" s="107">
        <v>400</v>
      </c>
      <c r="I19" s="107">
        <v>400</v>
      </c>
      <c r="J19" s="107">
        <v>400</v>
      </c>
      <c r="K19" s="107">
        <v>400</v>
      </c>
      <c r="L19" s="107">
        <v>400</v>
      </c>
      <c r="M19" s="107">
        <v>400</v>
      </c>
      <c r="N19" s="110"/>
      <c r="O19" s="111">
        <f t="shared" si="0"/>
        <v>4800</v>
      </c>
    </row>
    <row r="20" spans="1:15" ht="16.5" thickBot="1" x14ac:dyDescent="0.3">
      <c r="A20" s="101" t="s">
        <v>15</v>
      </c>
      <c r="B20" s="106">
        <v>5000</v>
      </c>
      <c r="C20" s="107"/>
      <c r="D20" s="107"/>
      <c r="E20" s="107"/>
      <c r="F20" s="107"/>
      <c r="G20" s="107"/>
      <c r="H20" s="107"/>
      <c r="I20" s="107"/>
      <c r="J20" s="107">
        <v>5000</v>
      </c>
      <c r="K20" s="107"/>
      <c r="L20" s="107"/>
      <c r="M20" s="107"/>
      <c r="N20" s="110"/>
      <c r="O20" s="111">
        <f t="shared" si="0"/>
        <v>10000</v>
      </c>
    </row>
    <row r="21" spans="1:15" ht="16.5" thickBot="1" x14ac:dyDescent="0.3">
      <c r="A21" s="101" t="s">
        <v>35</v>
      </c>
      <c r="B21" s="106"/>
      <c r="C21" s="107">
        <v>2000</v>
      </c>
      <c r="D21" s="107"/>
      <c r="E21" s="107"/>
      <c r="F21" s="107"/>
      <c r="G21" s="107"/>
      <c r="H21" s="107"/>
      <c r="I21" s="107"/>
      <c r="J21" s="107"/>
      <c r="K21" s="107">
        <v>2000</v>
      </c>
      <c r="L21" s="107"/>
      <c r="M21" s="107"/>
      <c r="N21" s="110"/>
      <c r="O21" s="111">
        <f t="shared" si="0"/>
        <v>4000</v>
      </c>
    </row>
    <row r="22" spans="1:15" ht="16.5" thickBot="1" x14ac:dyDescent="0.3">
      <c r="A22" s="101" t="s">
        <v>36</v>
      </c>
      <c r="B22" s="106"/>
      <c r="C22" s="107">
        <v>1500</v>
      </c>
      <c r="D22" s="107"/>
      <c r="E22" s="107"/>
      <c r="F22" s="107"/>
      <c r="G22" s="107"/>
      <c r="H22" s="107"/>
      <c r="I22" s="107"/>
      <c r="J22" s="107"/>
      <c r="K22" s="107"/>
      <c r="L22" s="107">
        <v>1500</v>
      </c>
      <c r="M22" s="107"/>
      <c r="N22" s="110"/>
      <c r="O22" s="111">
        <f t="shared" si="0"/>
        <v>3000</v>
      </c>
    </row>
    <row r="23" spans="1:15" ht="16.5" thickBot="1" x14ac:dyDescent="0.3">
      <c r="A23" s="112" t="s">
        <v>17</v>
      </c>
      <c r="B23" s="113">
        <v>1800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10"/>
      <c r="O23" s="111">
        <f t="shared" si="0"/>
        <v>1800</v>
      </c>
    </row>
    <row r="24" spans="1:15" ht="16.5" thickBot="1" x14ac:dyDescent="0.3">
      <c r="A24" s="114" t="s">
        <v>16</v>
      </c>
      <c r="B24" s="115">
        <v>800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0"/>
      <c r="O24" s="111">
        <f t="shared" si="0"/>
        <v>800</v>
      </c>
    </row>
    <row r="25" spans="1:15" ht="16.5" thickBot="1" x14ac:dyDescent="0.3">
      <c r="A25" s="114" t="s">
        <v>37</v>
      </c>
      <c r="B25" s="115">
        <v>400</v>
      </c>
      <c r="C25" s="115">
        <v>400</v>
      </c>
      <c r="D25" s="115">
        <v>400</v>
      </c>
      <c r="E25" s="115">
        <v>400</v>
      </c>
      <c r="F25" s="115">
        <v>400</v>
      </c>
      <c r="G25" s="115">
        <v>400</v>
      </c>
      <c r="H25" s="115">
        <v>400</v>
      </c>
      <c r="I25" s="115">
        <v>400</v>
      </c>
      <c r="J25" s="115">
        <v>400</v>
      </c>
      <c r="K25" s="115">
        <v>400</v>
      </c>
      <c r="L25" s="115">
        <v>400</v>
      </c>
      <c r="M25" s="115">
        <v>400</v>
      </c>
      <c r="N25" s="110"/>
      <c r="O25" s="111">
        <f t="shared" si="0"/>
        <v>4800</v>
      </c>
    </row>
    <row r="26" spans="1:15" ht="16.5" thickBot="1" x14ac:dyDescent="0.3">
      <c r="A26" s="114" t="s">
        <v>38</v>
      </c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0"/>
      <c r="O26" s="111">
        <f t="shared" si="0"/>
        <v>0</v>
      </c>
    </row>
    <row r="27" spans="1:15" ht="16.5" thickBot="1" x14ac:dyDescent="0.3">
      <c r="A27" s="114" t="s">
        <v>18</v>
      </c>
      <c r="B27" s="115">
        <v>5000</v>
      </c>
      <c r="C27" s="116"/>
      <c r="D27" s="116"/>
      <c r="E27" s="116">
        <v>5000</v>
      </c>
      <c r="F27" s="116"/>
      <c r="G27" s="116"/>
      <c r="H27" s="116"/>
      <c r="I27" s="116">
        <v>5000</v>
      </c>
      <c r="J27" s="116"/>
      <c r="K27" s="116"/>
      <c r="L27" s="116">
        <v>5000</v>
      </c>
      <c r="M27" s="116"/>
      <c r="N27" s="110"/>
      <c r="O27" s="111">
        <f t="shared" si="0"/>
        <v>20000</v>
      </c>
    </row>
    <row r="28" spans="1:15" ht="16.5" thickBot="1" x14ac:dyDescent="0.3">
      <c r="A28" s="114" t="s">
        <v>19</v>
      </c>
      <c r="B28" s="115"/>
      <c r="C28" s="116">
        <v>500</v>
      </c>
      <c r="D28" s="116"/>
      <c r="E28" s="116"/>
      <c r="F28" s="116"/>
      <c r="G28" s="116"/>
      <c r="H28" s="116"/>
      <c r="I28" s="116">
        <v>500</v>
      </c>
      <c r="J28" s="116"/>
      <c r="K28" s="116"/>
      <c r="L28" s="116"/>
      <c r="M28" s="116"/>
      <c r="N28" s="110"/>
      <c r="O28" s="111">
        <f t="shared" si="0"/>
        <v>1000</v>
      </c>
    </row>
    <row r="29" spans="1:15" ht="16.5" thickBot="1" x14ac:dyDescent="0.3">
      <c r="A29" s="114" t="s">
        <v>20</v>
      </c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0"/>
      <c r="O29" s="111">
        <f t="shared" si="0"/>
        <v>0</v>
      </c>
    </row>
    <row r="30" spans="1:15" ht="16.5" thickBot="1" x14ac:dyDescent="0.3">
      <c r="A30" s="114" t="s">
        <v>21</v>
      </c>
      <c r="B30" s="115">
        <v>50</v>
      </c>
      <c r="C30" s="115">
        <v>50</v>
      </c>
      <c r="D30" s="115">
        <v>50</v>
      </c>
      <c r="E30" s="115">
        <v>50</v>
      </c>
      <c r="F30" s="115">
        <v>50</v>
      </c>
      <c r="G30" s="115">
        <v>50</v>
      </c>
      <c r="H30" s="115">
        <v>50</v>
      </c>
      <c r="I30" s="115">
        <v>50</v>
      </c>
      <c r="J30" s="115">
        <v>50</v>
      </c>
      <c r="K30" s="115">
        <v>50</v>
      </c>
      <c r="L30" s="115">
        <v>50</v>
      </c>
      <c r="M30" s="115">
        <v>50</v>
      </c>
      <c r="N30" s="110"/>
      <c r="O30" s="111">
        <f t="shared" si="0"/>
        <v>600</v>
      </c>
    </row>
    <row r="31" spans="1:15" ht="16.5" thickBot="1" x14ac:dyDescent="0.3">
      <c r="A31" s="114" t="s">
        <v>179</v>
      </c>
      <c r="B31" s="115">
        <v>5000</v>
      </c>
      <c r="C31" s="116">
        <v>2000</v>
      </c>
      <c r="D31" s="116">
        <v>20000</v>
      </c>
      <c r="E31" s="116"/>
      <c r="F31" s="116">
        <v>20000</v>
      </c>
      <c r="G31" s="116"/>
      <c r="H31" s="116">
        <v>24000</v>
      </c>
      <c r="I31" s="116">
        <v>0</v>
      </c>
      <c r="J31" s="116">
        <v>15000</v>
      </c>
      <c r="K31" s="116">
        <v>30000</v>
      </c>
      <c r="L31" s="116">
        <v>48000</v>
      </c>
      <c r="M31" s="116">
        <v>4000</v>
      </c>
      <c r="N31" s="137"/>
      <c r="O31" s="111">
        <f t="shared" si="0"/>
        <v>168000</v>
      </c>
    </row>
    <row r="32" spans="1:15" ht="16.5" thickBot="1" x14ac:dyDescent="0.3">
      <c r="A32" s="117" t="s">
        <v>22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37"/>
      <c r="O32" s="111">
        <f t="shared" si="0"/>
        <v>0</v>
      </c>
    </row>
    <row r="33" spans="1:15" ht="16.5" thickBot="1" x14ac:dyDescent="0.3">
      <c r="A33" s="118" t="s">
        <v>23</v>
      </c>
      <c r="B33" s="115">
        <v>75</v>
      </c>
      <c r="C33" s="115">
        <v>75</v>
      </c>
      <c r="D33" s="115">
        <v>75</v>
      </c>
      <c r="E33" s="115">
        <v>75</v>
      </c>
      <c r="F33" s="115">
        <v>75</v>
      </c>
      <c r="G33" s="115">
        <v>75</v>
      </c>
      <c r="H33" s="115">
        <v>75</v>
      </c>
      <c r="I33" s="115">
        <v>75</v>
      </c>
      <c r="J33" s="115">
        <v>75</v>
      </c>
      <c r="K33" s="115">
        <v>75</v>
      </c>
      <c r="L33" s="115">
        <v>75</v>
      </c>
      <c r="M33" s="115">
        <v>75</v>
      </c>
      <c r="N33" s="137"/>
      <c r="O33" s="111">
        <f t="shared" si="0"/>
        <v>900</v>
      </c>
    </row>
    <row r="34" spans="1:15" ht="16.5" thickBot="1" x14ac:dyDescent="0.3">
      <c r="A34" s="101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37"/>
      <c r="O34" s="111">
        <f t="shared" si="0"/>
        <v>0</v>
      </c>
    </row>
    <row r="35" spans="1:15" ht="16.5" thickBot="1" x14ac:dyDescent="0.3">
      <c r="A35" s="101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0"/>
      <c r="O35" s="111">
        <f t="shared" si="0"/>
        <v>0</v>
      </c>
    </row>
    <row r="36" spans="1:15" ht="16.5" thickBot="1" x14ac:dyDescent="0.3">
      <c r="A36" s="101"/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0"/>
      <c r="O36" s="111">
        <f t="shared" si="0"/>
        <v>0</v>
      </c>
    </row>
    <row r="37" spans="1:15" ht="16.5" thickBot="1" x14ac:dyDescent="0.3">
      <c r="A37" s="93"/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0"/>
      <c r="O37" s="111">
        <f t="shared" si="0"/>
        <v>0</v>
      </c>
    </row>
    <row r="38" spans="1:15" ht="16.5" thickBot="1" x14ac:dyDescent="0.3">
      <c r="A38" s="118"/>
      <c r="B38" s="119"/>
      <c r="C38" s="120"/>
      <c r="D38" s="120" t="s">
        <v>39</v>
      </c>
      <c r="E38" s="121"/>
      <c r="F38" s="120"/>
      <c r="G38" s="120" t="s">
        <v>39</v>
      </c>
      <c r="H38" s="121"/>
      <c r="I38" s="120"/>
      <c r="J38" s="120" t="s">
        <v>39</v>
      </c>
      <c r="K38" s="120"/>
      <c r="L38" s="120"/>
      <c r="M38" s="120" t="s">
        <v>39</v>
      </c>
      <c r="N38" s="110"/>
      <c r="O38" s="111">
        <f t="shared" si="0"/>
        <v>0</v>
      </c>
    </row>
    <row r="39" spans="1:15" ht="16.5" thickBot="1" x14ac:dyDescent="0.3">
      <c r="A39" s="122"/>
      <c r="B39" s="105"/>
      <c r="C39" s="105"/>
      <c r="D39" s="105"/>
      <c r="E39" s="123"/>
      <c r="F39" s="105"/>
      <c r="G39" s="105"/>
      <c r="H39" s="123"/>
      <c r="I39" s="105"/>
      <c r="J39" s="105"/>
      <c r="K39" s="105"/>
      <c r="L39" s="105"/>
      <c r="M39" s="105"/>
      <c r="N39" s="110"/>
      <c r="O39" s="111">
        <f t="shared" si="0"/>
        <v>0</v>
      </c>
    </row>
    <row r="40" spans="1:15" ht="16.5" thickBot="1" x14ac:dyDescent="0.3">
      <c r="A40" s="124"/>
      <c r="B40" s="125">
        <v>25392</v>
      </c>
      <c r="C40" s="125">
        <v>14892</v>
      </c>
      <c r="D40" s="125">
        <v>43196</v>
      </c>
      <c r="E40" s="125">
        <v>25596</v>
      </c>
      <c r="F40" s="125">
        <v>16196</v>
      </c>
      <c r="G40" s="125">
        <v>21196</v>
      </c>
      <c r="H40" s="125">
        <v>23696</v>
      </c>
      <c r="I40" s="125">
        <v>17796</v>
      </c>
      <c r="J40" s="125">
        <v>41196</v>
      </c>
      <c r="K40" s="125">
        <v>25696</v>
      </c>
      <c r="L40" s="125">
        <v>16196</v>
      </c>
      <c r="M40" s="125">
        <v>19466</v>
      </c>
      <c r="N40" s="108"/>
      <c r="O40" s="111">
        <f>SUM(O5:O38)</f>
        <v>348414</v>
      </c>
    </row>
    <row r="41" spans="1:15" ht="16.5" thickBot="1" x14ac:dyDescent="0.3">
      <c r="A41" s="9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ht="16.5" thickBot="1" x14ac:dyDescent="0.3">
      <c r="A42" s="126" t="s">
        <v>24</v>
      </c>
      <c r="B42" s="158" t="s">
        <v>2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60"/>
      <c r="N42" s="104"/>
      <c r="O42" s="104"/>
    </row>
    <row r="43" spans="1:15" x14ac:dyDescent="0.25">
      <c r="A43" s="117" t="s">
        <v>25</v>
      </c>
      <c r="B43" s="127">
        <v>1</v>
      </c>
      <c r="C43" s="128">
        <v>2</v>
      </c>
      <c r="D43" s="128">
        <v>3</v>
      </c>
      <c r="E43" s="128">
        <v>4</v>
      </c>
      <c r="F43" s="128">
        <v>5</v>
      </c>
      <c r="G43" s="128">
        <v>6</v>
      </c>
      <c r="H43" s="128">
        <v>7</v>
      </c>
      <c r="I43" s="128">
        <v>8</v>
      </c>
      <c r="J43" s="128">
        <v>9</v>
      </c>
      <c r="K43" s="128">
        <v>10</v>
      </c>
      <c r="L43" s="128">
        <v>11</v>
      </c>
      <c r="M43" s="128">
        <v>12</v>
      </c>
      <c r="N43" s="161" t="s">
        <v>26</v>
      </c>
      <c r="O43" s="162"/>
    </row>
    <row r="44" spans="1:15" x14ac:dyDescent="0.25">
      <c r="A44" s="117"/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09"/>
      <c r="O44" s="130">
        <v>0</v>
      </c>
    </row>
    <row r="45" spans="1:15" x14ac:dyDescent="0.25">
      <c r="A45" s="117" t="s">
        <v>27</v>
      </c>
      <c r="B45" s="130">
        <v>20000</v>
      </c>
      <c r="C45" s="130">
        <v>2000</v>
      </c>
      <c r="D45" s="130">
        <v>25000</v>
      </c>
      <c r="E45" s="130">
        <v>25000</v>
      </c>
      <c r="F45" s="130">
        <v>25000</v>
      </c>
      <c r="G45" s="130">
        <v>10000</v>
      </c>
      <c r="H45" s="130">
        <v>35000</v>
      </c>
      <c r="I45" s="130">
        <v>15000</v>
      </c>
      <c r="J45" s="130">
        <v>25000</v>
      </c>
      <c r="K45" s="130">
        <v>2000</v>
      </c>
      <c r="L45" s="130">
        <v>10000</v>
      </c>
      <c r="M45" s="130">
        <v>20000</v>
      </c>
      <c r="N45" s="109"/>
      <c r="O45" s="130">
        <f>SUM(B45:M45)</f>
        <v>214000</v>
      </c>
    </row>
    <row r="46" spans="1:15" x14ac:dyDescent="0.25">
      <c r="A46" s="117" t="s">
        <v>28</v>
      </c>
      <c r="B46" s="130">
        <v>5000</v>
      </c>
      <c r="C46" s="130">
        <v>20000</v>
      </c>
      <c r="D46" s="130">
        <v>2000</v>
      </c>
      <c r="E46" s="130">
        <v>5000</v>
      </c>
      <c r="F46" s="130">
        <v>10000</v>
      </c>
      <c r="G46" s="130">
        <v>2000</v>
      </c>
      <c r="H46" s="130">
        <v>2000</v>
      </c>
      <c r="I46" s="130">
        <v>5000</v>
      </c>
      <c r="J46" s="130">
        <v>5000</v>
      </c>
      <c r="K46" s="130">
        <v>40000</v>
      </c>
      <c r="L46" s="130">
        <v>45000</v>
      </c>
      <c r="M46" s="130">
        <v>10000</v>
      </c>
      <c r="N46" s="109"/>
      <c r="O46" s="130">
        <f t="shared" ref="O46:O53" si="1">SUM(B46:M46)</f>
        <v>151000</v>
      </c>
    </row>
    <row r="47" spans="1:15" x14ac:dyDescent="0.25">
      <c r="A47" s="117" t="s">
        <v>29</v>
      </c>
      <c r="B47" s="130">
        <v>0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09"/>
      <c r="O47" s="130">
        <f t="shared" si="1"/>
        <v>0</v>
      </c>
    </row>
    <row r="48" spans="1:15" x14ac:dyDescent="0.25">
      <c r="A48" s="117"/>
      <c r="B48" s="130">
        <v>0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09"/>
      <c r="O48" s="130">
        <f t="shared" si="1"/>
        <v>0</v>
      </c>
    </row>
    <row r="49" spans="1:15" x14ac:dyDescent="0.25">
      <c r="A49" s="117" t="s">
        <v>40</v>
      </c>
      <c r="B49" s="130">
        <v>0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09"/>
      <c r="O49" s="130">
        <f t="shared" si="1"/>
        <v>0</v>
      </c>
    </row>
    <row r="50" spans="1:15" x14ac:dyDescent="0.25">
      <c r="A50" s="117" t="s">
        <v>41</v>
      </c>
      <c r="B50" s="130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09"/>
      <c r="O50" s="130">
        <f t="shared" si="1"/>
        <v>0</v>
      </c>
    </row>
    <row r="51" spans="1:15" x14ac:dyDescent="0.25">
      <c r="A51" s="117" t="s">
        <v>42</v>
      </c>
      <c r="B51" s="130">
        <v>0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09"/>
      <c r="O51" s="130">
        <f t="shared" si="1"/>
        <v>0</v>
      </c>
    </row>
    <row r="52" spans="1:15" x14ac:dyDescent="0.25">
      <c r="A52" s="117"/>
      <c r="B52" s="130">
        <v>0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09"/>
      <c r="O52" s="130">
        <f t="shared" si="1"/>
        <v>0</v>
      </c>
    </row>
    <row r="53" spans="1:15" x14ac:dyDescent="0.25">
      <c r="A53" s="117"/>
      <c r="B53" s="130">
        <v>0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09"/>
      <c r="O53" s="130">
        <f t="shared" si="1"/>
        <v>0</v>
      </c>
    </row>
    <row r="54" spans="1:15" x14ac:dyDescent="0.25">
      <c r="A54" s="117"/>
      <c r="B54" s="131">
        <v>0</v>
      </c>
      <c r="C54" s="131">
        <v>0</v>
      </c>
      <c r="D54" s="131">
        <v>50600</v>
      </c>
      <c r="E54" s="131">
        <v>6000</v>
      </c>
      <c r="F54" s="131">
        <v>3000</v>
      </c>
      <c r="G54" s="131">
        <v>70600</v>
      </c>
      <c r="H54" s="131">
        <v>6000</v>
      </c>
      <c r="I54" s="131">
        <v>6000</v>
      </c>
      <c r="J54" s="131">
        <v>53600</v>
      </c>
      <c r="K54" s="131">
        <v>0</v>
      </c>
      <c r="L54" s="131">
        <v>0</v>
      </c>
      <c r="M54" s="131">
        <v>45600</v>
      </c>
      <c r="N54" s="132"/>
      <c r="O54" s="131">
        <f>SUM(O44:O53)</f>
        <v>365000</v>
      </c>
    </row>
    <row r="55" spans="1:15" ht="14.1" customHeight="1" x14ac:dyDescent="0.25">
      <c r="A55" s="13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1:15" x14ac:dyDescent="0.2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</row>
  </sheetData>
  <sheetProtection password="CA39" sheet="1" objects="1" scenarios="1"/>
  <mergeCells count="3">
    <mergeCell ref="B3:M3"/>
    <mergeCell ref="B42:M42"/>
    <mergeCell ref="N43:O43"/>
  </mergeCells>
  <phoneticPr fontId="11" type="noConversion"/>
  <pageMargins left="0.75" right="0.75" top="1" bottom="1" header="0.5" footer="0.5"/>
  <pageSetup scale="65" orientation="landscape" r:id="rId1"/>
  <rowBreaks count="2" manualBreakCount="2">
    <brk id="40" max="14" man="1"/>
    <brk id="55" max="16383" man="1"/>
  </rowBreaks>
  <extLst>
    <ext xmlns:mx="http://schemas.microsoft.com/office/mac/excel/2008/main" uri="{64002731-A6B0-56B0-2670-7721B7C09600}">
      <mx:PLV Mode="0" OnePage="0" WScale="7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125" zoomScaleNormal="125" zoomScalePageLayoutView="125" workbookViewId="0"/>
  </sheetViews>
  <sheetFormatPr defaultColWidth="11" defaultRowHeight="15.75" x14ac:dyDescent="0.25"/>
  <cols>
    <col min="1" max="1" width="22" customWidth="1"/>
  </cols>
  <sheetData>
    <row r="1" spans="1:15" x14ac:dyDescent="0.25">
      <c r="A1" s="1"/>
      <c r="B1" s="1"/>
      <c r="C1" s="1"/>
      <c r="D1" s="1"/>
      <c r="E1" s="1"/>
      <c r="F1" s="2" t="s">
        <v>0</v>
      </c>
      <c r="G1" s="3"/>
      <c r="H1" s="2"/>
      <c r="I1" s="2"/>
      <c r="J1" s="1"/>
      <c r="K1" s="1"/>
      <c r="L1" s="1"/>
      <c r="M1" s="1"/>
      <c r="N1" s="1"/>
      <c r="O1" s="1"/>
    </row>
    <row r="2" spans="1:15" ht="16.5" thickBot="1" x14ac:dyDescent="0.3">
      <c r="A2" s="1"/>
      <c r="B2" s="1"/>
      <c r="C2" s="1"/>
      <c r="D2" s="4"/>
      <c r="E2" s="43"/>
      <c r="F2" s="4"/>
      <c r="G2" s="4" t="s">
        <v>174</v>
      </c>
      <c r="H2" s="4"/>
      <c r="I2" s="1"/>
      <c r="J2" s="1"/>
      <c r="K2" s="1"/>
      <c r="L2" s="1"/>
      <c r="M2" s="1"/>
      <c r="N2" s="1"/>
      <c r="O2" s="1"/>
    </row>
    <row r="3" spans="1:15" ht="16.5" thickBot="1" x14ac:dyDescent="0.3">
      <c r="A3" s="1"/>
      <c r="B3" s="147" t="s">
        <v>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"/>
      <c r="O3" s="1"/>
    </row>
    <row r="4" spans="1:15" ht="16.5" thickBot="1" x14ac:dyDescent="0.3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7"/>
      <c r="O4" s="8"/>
    </row>
    <row r="5" spans="1:15" ht="16.5" thickBot="1" x14ac:dyDescent="0.3">
      <c r="A5" s="7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>
        <f t="shared" ref="O5:O40" si="0">SUM(B5:N5)</f>
        <v>0</v>
      </c>
    </row>
    <row r="6" spans="1:15" ht="16.5" thickBot="1" x14ac:dyDescent="0.3">
      <c r="A6" s="7" t="s">
        <v>4</v>
      </c>
      <c r="B6" s="12">
        <v>2174</v>
      </c>
      <c r="C6" s="12">
        <v>2174</v>
      </c>
      <c r="D6" s="12">
        <v>2174</v>
      </c>
      <c r="E6" s="12">
        <v>2174</v>
      </c>
      <c r="F6" s="12">
        <v>2174</v>
      </c>
      <c r="G6" s="12">
        <v>2174</v>
      </c>
      <c r="H6" s="12">
        <v>2174</v>
      </c>
      <c r="I6" s="12">
        <v>2174</v>
      </c>
      <c r="J6" s="12">
        <v>2174</v>
      </c>
      <c r="K6" s="12">
        <v>2174</v>
      </c>
      <c r="L6" s="12">
        <v>2174</v>
      </c>
      <c r="M6" s="12">
        <v>2174</v>
      </c>
      <c r="N6" s="13"/>
      <c r="O6" s="11">
        <f t="shared" si="0"/>
        <v>26088</v>
      </c>
    </row>
    <row r="7" spans="1:15" ht="16.5" thickBot="1" x14ac:dyDescent="0.3">
      <c r="A7" s="7" t="s">
        <v>31</v>
      </c>
      <c r="B7" s="12"/>
      <c r="C7" s="12"/>
      <c r="D7" s="12">
        <v>1304</v>
      </c>
      <c r="E7" s="12">
        <v>1304</v>
      </c>
      <c r="F7" s="12">
        <v>1304</v>
      </c>
      <c r="G7" s="12">
        <v>1304</v>
      </c>
      <c r="H7" s="12">
        <v>1304</v>
      </c>
      <c r="I7" s="12">
        <v>1304</v>
      </c>
      <c r="J7" s="12">
        <v>1304</v>
      </c>
      <c r="K7" s="12">
        <v>1304</v>
      </c>
      <c r="L7" s="12">
        <v>1304</v>
      </c>
      <c r="M7" s="12">
        <v>1304</v>
      </c>
      <c r="N7" s="15"/>
      <c r="O7" s="11">
        <f>SUM(B7:N7)</f>
        <v>13040</v>
      </c>
    </row>
    <row r="8" spans="1:15" ht="16.5" thickBot="1" x14ac:dyDescent="0.3">
      <c r="A8" s="7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1">
        <f t="shared" si="0"/>
        <v>0</v>
      </c>
    </row>
    <row r="9" spans="1:15" ht="16.5" thickBot="1" x14ac:dyDescent="0.3">
      <c r="A9" s="7" t="s">
        <v>6</v>
      </c>
      <c r="B9" s="12">
        <v>2718</v>
      </c>
      <c r="C9" s="12">
        <v>2718</v>
      </c>
      <c r="D9" s="12">
        <v>2718</v>
      </c>
      <c r="E9" s="12">
        <v>2718</v>
      </c>
      <c r="F9" s="12">
        <v>2718</v>
      </c>
      <c r="G9" s="12">
        <v>2718</v>
      </c>
      <c r="H9" s="12">
        <v>2718</v>
      </c>
      <c r="I9" s="12">
        <v>2718</v>
      </c>
      <c r="J9" s="12">
        <v>2718</v>
      </c>
      <c r="K9" s="12">
        <v>2718</v>
      </c>
      <c r="L9" s="12">
        <v>2718</v>
      </c>
      <c r="M9" s="12">
        <v>2718</v>
      </c>
      <c r="N9" s="15"/>
      <c r="O9" s="11">
        <f t="shared" si="0"/>
        <v>32616</v>
      </c>
    </row>
    <row r="10" spans="1:15" ht="16.5" thickBot="1" x14ac:dyDescent="0.3">
      <c r="A10" s="7" t="s">
        <v>32</v>
      </c>
      <c r="B10" s="12">
        <v>1304</v>
      </c>
      <c r="C10" s="12">
        <v>1304</v>
      </c>
      <c r="D10" s="12">
        <v>1304</v>
      </c>
      <c r="E10" s="12">
        <v>1304</v>
      </c>
      <c r="F10" s="12">
        <v>1304</v>
      </c>
      <c r="G10" s="12">
        <v>1304</v>
      </c>
      <c r="H10" s="12">
        <v>1304</v>
      </c>
      <c r="I10" s="12">
        <v>1304</v>
      </c>
      <c r="J10" s="12">
        <v>1304</v>
      </c>
      <c r="K10" s="12">
        <v>1304</v>
      </c>
      <c r="L10" s="12">
        <v>1304</v>
      </c>
      <c r="M10" s="12">
        <v>1304</v>
      </c>
      <c r="N10" s="13"/>
      <c r="O10" s="11">
        <f t="shared" si="0"/>
        <v>15648</v>
      </c>
    </row>
    <row r="11" spans="1:15" ht="16.5" thickBot="1" x14ac:dyDescent="0.3">
      <c r="A11" s="7" t="s">
        <v>33</v>
      </c>
      <c r="B11" s="12">
        <v>3533</v>
      </c>
      <c r="C11" s="12">
        <v>3533</v>
      </c>
      <c r="D11" s="12">
        <v>3533</v>
      </c>
      <c r="E11" s="12">
        <v>3533</v>
      </c>
      <c r="F11" s="12">
        <v>3533</v>
      </c>
      <c r="G11" s="12">
        <v>3533</v>
      </c>
      <c r="H11" s="12">
        <v>3533</v>
      </c>
      <c r="I11" s="12">
        <v>3533</v>
      </c>
      <c r="J11" s="12">
        <v>3533</v>
      </c>
      <c r="K11" s="12">
        <v>3533</v>
      </c>
      <c r="L11" s="12">
        <v>3533</v>
      </c>
      <c r="M11" s="12">
        <v>3533</v>
      </c>
      <c r="N11" s="15"/>
      <c r="O11" s="11">
        <f t="shared" si="0"/>
        <v>42396</v>
      </c>
    </row>
    <row r="12" spans="1:15" ht="16.5" thickBot="1" x14ac:dyDescent="0.3">
      <c r="A12" s="7" t="s">
        <v>34</v>
      </c>
      <c r="B12" s="12">
        <v>2174</v>
      </c>
      <c r="C12" s="12">
        <v>2174</v>
      </c>
      <c r="D12" s="12">
        <v>2174</v>
      </c>
      <c r="E12" s="12">
        <v>2174</v>
      </c>
      <c r="F12" s="12">
        <v>2174</v>
      </c>
      <c r="G12" s="12">
        <v>2174</v>
      </c>
      <c r="H12" s="12">
        <v>2174</v>
      </c>
      <c r="I12" s="12">
        <v>2174</v>
      </c>
      <c r="J12" s="12">
        <v>2174</v>
      </c>
      <c r="K12" s="12">
        <v>2174</v>
      </c>
      <c r="L12" s="12">
        <v>2174</v>
      </c>
      <c r="M12" s="12">
        <v>2174</v>
      </c>
      <c r="N12" s="13"/>
      <c r="O12" s="11">
        <f t="shared" si="0"/>
        <v>26088</v>
      </c>
    </row>
    <row r="13" spans="1:15" ht="16.5" thickBot="1" x14ac:dyDescent="0.3">
      <c r="A13" s="7" t="s">
        <v>8</v>
      </c>
      <c r="B13" s="12"/>
      <c r="C13" s="12"/>
      <c r="D13" s="12"/>
      <c r="E13" s="12">
        <v>900</v>
      </c>
      <c r="F13" s="12"/>
      <c r="G13" s="12"/>
      <c r="H13" s="12"/>
      <c r="I13" s="12">
        <v>600</v>
      </c>
      <c r="J13" s="12"/>
      <c r="K13" s="12"/>
      <c r="L13" s="12"/>
      <c r="M13" s="12"/>
      <c r="N13" s="15"/>
      <c r="O13" s="11">
        <f t="shared" si="0"/>
        <v>1500</v>
      </c>
    </row>
    <row r="14" spans="1:15" ht="16.5" thickBot="1" x14ac:dyDescent="0.3">
      <c r="A14" s="7" t="s">
        <v>9</v>
      </c>
      <c r="B14" s="12">
        <v>150</v>
      </c>
      <c r="C14" s="12">
        <v>150</v>
      </c>
      <c r="D14" s="12">
        <v>150</v>
      </c>
      <c r="E14" s="12">
        <v>150</v>
      </c>
      <c r="F14" s="12">
        <v>150</v>
      </c>
      <c r="G14" s="12">
        <v>150</v>
      </c>
      <c r="H14" s="12">
        <v>150</v>
      </c>
      <c r="I14" s="12">
        <v>150</v>
      </c>
      <c r="J14" s="12">
        <v>150</v>
      </c>
      <c r="K14" s="12">
        <v>150</v>
      </c>
      <c r="L14" s="12">
        <v>150</v>
      </c>
      <c r="M14" s="12">
        <v>150</v>
      </c>
      <c r="N14" s="13"/>
      <c r="O14" s="11">
        <f t="shared" si="0"/>
        <v>1800</v>
      </c>
    </row>
    <row r="15" spans="1:15" ht="16.5" thickBot="1" x14ac:dyDescent="0.3">
      <c r="A15" s="7" t="s">
        <v>10</v>
      </c>
      <c r="B15" s="12">
        <v>30</v>
      </c>
      <c r="C15" s="12">
        <v>30</v>
      </c>
      <c r="D15" s="12">
        <v>30</v>
      </c>
      <c r="E15" s="12">
        <v>30</v>
      </c>
      <c r="F15" s="12">
        <v>30</v>
      </c>
      <c r="G15" s="12">
        <v>30</v>
      </c>
      <c r="H15" s="12">
        <v>30</v>
      </c>
      <c r="I15" s="12">
        <v>30</v>
      </c>
      <c r="J15" s="12">
        <v>30</v>
      </c>
      <c r="K15" s="12">
        <v>30</v>
      </c>
      <c r="L15" s="12">
        <v>30</v>
      </c>
      <c r="M15" s="12">
        <v>30</v>
      </c>
      <c r="N15" s="15"/>
      <c r="O15" s="11">
        <f t="shared" si="0"/>
        <v>360</v>
      </c>
    </row>
    <row r="16" spans="1:15" ht="16.5" thickBot="1" x14ac:dyDescent="0.3">
      <c r="A16" s="7" t="s">
        <v>11</v>
      </c>
      <c r="B16" s="12"/>
      <c r="C16" s="12"/>
      <c r="D16" s="12">
        <v>5000</v>
      </c>
      <c r="E16" s="12"/>
      <c r="F16" s="12"/>
      <c r="G16" s="12">
        <v>5000</v>
      </c>
      <c r="H16" s="12"/>
      <c r="I16" s="12"/>
      <c r="J16" s="12">
        <v>5000</v>
      </c>
      <c r="K16" s="12"/>
      <c r="L16" s="12"/>
      <c r="M16" s="12">
        <v>5000</v>
      </c>
      <c r="N16" s="13"/>
      <c r="O16" s="11">
        <f t="shared" si="0"/>
        <v>20000</v>
      </c>
    </row>
    <row r="17" spans="1:15" ht="16.5" thickBot="1" x14ac:dyDescent="0.3">
      <c r="A17" s="7" t="s">
        <v>12</v>
      </c>
      <c r="B17" s="12">
        <v>650</v>
      </c>
      <c r="C17" s="12">
        <v>650</v>
      </c>
      <c r="D17" s="12">
        <v>650</v>
      </c>
      <c r="E17" s="12">
        <v>650</v>
      </c>
      <c r="F17" s="12">
        <v>650</v>
      </c>
      <c r="G17" s="12">
        <v>650</v>
      </c>
      <c r="H17" s="12">
        <v>650</v>
      </c>
      <c r="I17" s="12">
        <v>650</v>
      </c>
      <c r="J17" s="12">
        <v>650</v>
      </c>
      <c r="K17" s="12">
        <v>650</v>
      </c>
      <c r="L17" s="12">
        <v>650</v>
      </c>
      <c r="M17" s="12"/>
      <c r="N17" s="10"/>
      <c r="O17" s="11">
        <f t="shared" si="0"/>
        <v>7150</v>
      </c>
    </row>
    <row r="18" spans="1:15" ht="16.5" thickBot="1" x14ac:dyDescent="0.3">
      <c r="A18" s="7" t="s">
        <v>13</v>
      </c>
      <c r="B18" s="12">
        <v>180</v>
      </c>
      <c r="C18" s="12">
        <v>180</v>
      </c>
      <c r="D18" s="12">
        <v>180</v>
      </c>
      <c r="E18" s="12">
        <v>180</v>
      </c>
      <c r="F18" s="12">
        <v>180</v>
      </c>
      <c r="G18" s="12">
        <v>180</v>
      </c>
      <c r="H18" s="12">
        <v>180</v>
      </c>
      <c r="I18" s="12">
        <v>180</v>
      </c>
      <c r="J18" s="12">
        <v>180</v>
      </c>
      <c r="K18" s="12">
        <v>180</v>
      </c>
      <c r="L18" s="12">
        <v>180</v>
      </c>
      <c r="M18" s="44"/>
      <c r="N18" s="13"/>
      <c r="O18" s="14">
        <f t="shared" si="0"/>
        <v>1980</v>
      </c>
    </row>
    <row r="19" spans="1:15" ht="16.5" thickBot="1" x14ac:dyDescent="0.3">
      <c r="A19" s="7" t="s">
        <v>14</v>
      </c>
      <c r="B19" s="12">
        <v>400</v>
      </c>
      <c r="C19" s="12">
        <v>400</v>
      </c>
      <c r="D19" s="12">
        <v>400</v>
      </c>
      <c r="E19" s="12">
        <v>400</v>
      </c>
      <c r="F19" s="12">
        <v>400</v>
      </c>
      <c r="G19" s="12">
        <v>400</v>
      </c>
      <c r="H19" s="12">
        <v>400</v>
      </c>
      <c r="I19" s="12">
        <v>400</v>
      </c>
      <c r="J19" s="12">
        <v>400</v>
      </c>
      <c r="K19" s="12">
        <v>400</v>
      </c>
      <c r="L19" s="12">
        <v>400</v>
      </c>
      <c r="M19" s="12"/>
      <c r="N19" s="13"/>
      <c r="O19" s="14">
        <f t="shared" si="0"/>
        <v>4400</v>
      </c>
    </row>
    <row r="20" spans="1:15" ht="16.5" thickBot="1" x14ac:dyDescent="0.3">
      <c r="A20" s="7" t="s">
        <v>15</v>
      </c>
      <c r="B20" s="12"/>
      <c r="C20" s="12">
        <v>2500</v>
      </c>
      <c r="D20" s="12"/>
      <c r="E20" s="12"/>
      <c r="F20" s="12">
        <v>2500</v>
      </c>
      <c r="G20" s="12"/>
      <c r="H20" s="12"/>
      <c r="I20" s="12">
        <v>2500</v>
      </c>
      <c r="J20" s="12"/>
      <c r="K20" s="12"/>
      <c r="L20" s="12">
        <v>2500</v>
      </c>
      <c r="M20" s="12"/>
      <c r="N20" s="13"/>
      <c r="O20" s="11">
        <f t="shared" si="0"/>
        <v>10000</v>
      </c>
    </row>
    <row r="21" spans="1:15" ht="16.5" thickBot="1" x14ac:dyDescent="0.3">
      <c r="A21" s="7" t="s">
        <v>35</v>
      </c>
      <c r="B21" s="12"/>
      <c r="C21" s="12"/>
      <c r="D21" s="12">
        <v>2000</v>
      </c>
      <c r="E21" s="12"/>
      <c r="F21" s="12"/>
      <c r="G21" s="12"/>
      <c r="H21" s="12"/>
      <c r="I21" s="12"/>
      <c r="J21" s="12"/>
      <c r="K21" s="12">
        <v>2000</v>
      </c>
      <c r="L21" s="12"/>
      <c r="M21" s="12"/>
      <c r="N21" s="15"/>
      <c r="O21" s="11">
        <f t="shared" si="0"/>
        <v>4000</v>
      </c>
    </row>
    <row r="22" spans="1:15" ht="16.5" thickBot="1" x14ac:dyDescent="0.3">
      <c r="A22" s="7" t="s">
        <v>36</v>
      </c>
      <c r="B22" s="12">
        <v>500</v>
      </c>
      <c r="C22" s="12"/>
      <c r="D22" s="12">
        <v>500</v>
      </c>
      <c r="E22" s="12"/>
      <c r="F22" s="12"/>
      <c r="G22" s="12">
        <v>500</v>
      </c>
      <c r="H22" s="12"/>
      <c r="I22" s="12"/>
      <c r="J22" s="12">
        <v>500</v>
      </c>
      <c r="K22" s="12"/>
      <c r="L22" s="12"/>
      <c r="M22" s="12"/>
      <c r="N22" s="13"/>
      <c r="O22" s="11">
        <f t="shared" si="0"/>
        <v>2000</v>
      </c>
    </row>
    <row r="23" spans="1:15" ht="16.5" thickBot="1" x14ac:dyDescent="0.3">
      <c r="A23" s="16" t="s">
        <v>17</v>
      </c>
      <c r="B23" s="17">
        <v>2500</v>
      </c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9"/>
      <c r="O23" s="11">
        <f t="shared" si="0"/>
        <v>2500</v>
      </c>
    </row>
    <row r="24" spans="1:15" ht="16.5" thickBot="1" x14ac:dyDescent="0.3">
      <c r="A24" s="16" t="s">
        <v>16</v>
      </c>
      <c r="B24" s="17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9"/>
      <c r="O24" s="11">
        <f t="shared" si="0"/>
        <v>0</v>
      </c>
    </row>
    <row r="25" spans="1:15" ht="16.5" thickBot="1" x14ac:dyDescent="0.3">
      <c r="A25" s="16" t="s">
        <v>37</v>
      </c>
      <c r="B25" s="17"/>
      <c r="C25" s="17"/>
      <c r="D25" s="17">
        <v>2000</v>
      </c>
      <c r="E25" s="17"/>
      <c r="F25" s="17"/>
      <c r="G25" s="17">
        <v>2000</v>
      </c>
      <c r="H25" s="17"/>
      <c r="I25" s="17"/>
      <c r="J25" s="17">
        <v>2000</v>
      </c>
      <c r="K25" s="17"/>
      <c r="L25" s="17"/>
      <c r="M25" s="17">
        <v>2000</v>
      </c>
      <c r="N25" s="19"/>
      <c r="O25" s="11">
        <f t="shared" si="0"/>
        <v>8000</v>
      </c>
    </row>
    <row r="26" spans="1:15" ht="16.5" thickBot="1" x14ac:dyDescent="0.3">
      <c r="A26" s="16" t="s">
        <v>38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9"/>
      <c r="O26" s="11">
        <f t="shared" si="0"/>
        <v>0</v>
      </c>
    </row>
    <row r="27" spans="1:15" ht="16.5" thickBot="1" x14ac:dyDescent="0.3">
      <c r="A27" s="16" t="s">
        <v>18</v>
      </c>
      <c r="B27" s="17">
        <v>10000</v>
      </c>
      <c r="C27" s="17"/>
      <c r="D27" s="17"/>
      <c r="E27" s="17">
        <v>10000</v>
      </c>
      <c r="F27" s="17"/>
      <c r="G27" s="17"/>
      <c r="H27" s="17">
        <v>10000</v>
      </c>
      <c r="I27" s="17"/>
      <c r="J27" s="17"/>
      <c r="K27" s="17">
        <v>10000</v>
      </c>
      <c r="L27" s="17"/>
      <c r="M27" s="17"/>
      <c r="N27" s="19"/>
      <c r="O27" s="11">
        <f t="shared" si="0"/>
        <v>40000</v>
      </c>
    </row>
    <row r="28" spans="1:15" ht="16.5" thickBot="1" x14ac:dyDescent="0.3">
      <c r="A28" s="16" t="s">
        <v>19</v>
      </c>
      <c r="B28" s="17">
        <v>100</v>
      </c>
      <c r="C28" s="17">
        <v>100</v>
      </c>
      <c r="D28" s="17">
        <v>100</v>
      </c>
      <c r="E28" s="17">
        <v>100</v>
      </c>
      <c r="F28" s="17">
        <v>100</v>
      </c>
      <c r="G28" s="17">
        <v>100</v>
      </c>
      <c r="H28" s="17">
        <v>100</v>
      </c>
      <c r="I28" s="17">
        <v>100</v>
      </c>
      <c r="J28" s="17">
        <v>100</v>
      </c>
      <c r="K28" s="17">
        <v>100</v>
      </c>
      <c r="L28" s="17">
        <v>100</v>
      </c>
      <c r="M28" s="17">
        <v>100</v>
      </c>
      <c r="N28" s="19"/>
      <c r="O28" s="11">
        <f>SUM(B28:N28)</f>
        <v>1200</v>
      </c>
    </row>
    <row r="29" spans="1:15" ht="16.5" thickBot="1" x14ac:dyDescent="0.3">
      <c r="A29" s="16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9"/>
      <c r="O29" s="11">
        <f t="shared" si="0"/>
        <v>0</v>
      </c>
    </row>
    <row r="30" spans="1:15" ht="16.5" thickBot="1" x14ac:dyDescent="0.3">
      <c r="A30" s="16" t="s">
        <v>21</v>
      </c>
      <c r="B30" s="17">
        <v>75</v>
      </c>
      <c r="C30" s="17">
        <v>75</v>
      </c>
      <c r="D30" s="17">
        <v>75</v>
      </c>
      <c r="E30" s="17">
        <v>75</v>
      </c>
      <c r="F30" s="17">
        <v>75</v>
      </c>
      <c r="G30" s="17">
        <v>75</v>
      </c>
      <c r="H30" s="17">
        <v>75</v>
      </c>
      <c r="I30" s="17">
        <v>75</v>
      </c>
      <c r="J30" s="17">
        <v>75</v>
      </c>
      <c r="K30" s="17">
        <v>75</v>
      </c>
      <c r="L30" s="17">
        <v>75</v>
      </c>
      <c r="M30" s="17">
        <v>75</v>
      </c>
      <c r="N30" s="19"/>
      <c r="O30" s="11">
        <f t="shared" si="0"/>
        <v>900</v>
      </c>
    </row>
    <row r="31" spans="1:15" ht="16.5" thickBot="1" x14ac:dyDescent="0.3">
      <c r="A31" s="16" t="s">
        <v>179</v>
      </c>
      <c r="B31" s="17"/>
      <c r="C31" s="17"/>
      <c r="D31" s="17">
        <v>10000</v>
      </c>
      <c r="E31" s="17"/>
      <c r="F31" s="17"/>
      <c r="G31" s="17"/>
      <c r="H31" s="17"/>
      <c r="I31" s="17"/>
      <c r="J31" s="17">
        <v>10000</v>
      </c>
      <c r="K31" s="17"/>
      <c r="L31" s="17"/>
      <c r="M31" s="17"/>
      <c r="N31" s="20"/>
      <c r="O31" s="11">
        <f t="shared" si="0"/>
        <v>20000</v>
      </c>
    </row>
    <row r="32" spans="1:15" ht="16.5" thickBot="1" x14ac:dyDescent="0.3">
      <c r="A32" s="21" t="s">
        <v>22</v>
      </c>
      <c r="B32" s="17"/>
      <c r="C32" s="17"/>
      <c r="D32" s="17"/>
      <c r="E32" s="17">
        <v>1000</v>
      </c>
      <c r="F32" s="17"/>
      <c r="G32" s="17"/>
      <c r="H32" s="17"/>
      <c r="I32" s="17">
        <v>1000</v>
      </c>
      <c r="J32" s="17"/>
      <c r="K32" s="17"/>
      <c r="L32" s="17"/>
      <c r="M32" s="17"/>
      <c r="N32" s="20"/>
      <c r="O32" s="11">
        <f t="shared" si="0"/>
        <v>2000</v>
      </c>
    </row>
    <row r="33" spans="1:15" ht="16.5" thickBot="1" x14ac:dyDescent="0.3">
      <c r="A33" s="7" t="s">
        <v>23</v>
      </c>
      <c r="B33" s="17">
        <v>100</v>
      </c>
      <c r="C33" s="17">
        <v>100</v>
      </c>
      <c r="D33" s="17">
        <v>100</v>
      </c>
      <c r="E33" s="17">
        <v>100</v>
      </c>
      <c r="F33" s="17">
        <v>100</v>
      </c>
      <c r="G33" s="17">
        <v>100</v>
      </c>
      <c r="H33" s="17">
        <v>100</v>
      </c>
      <c r="I33" s="17">
        <v>100</v>
      </c>
      <c r="J33" s="17">
        <v>100</v>
      </c>
      <c r="K33" s="17">
        <v>100</v>
      </c>
      <c r="L33" s="17">
        <v>100</v>
      </c>
      <c r="M33" s="17">
        <v>100</v>
      </c>
      <c r="N33" s="20"/>
      <c r="O33" s="11">
        <f t="shared" si="0"/>
        <v>1200</v>
      </c>
    </row>
    <row r="34" spans="1:15" ht="16.5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20"/>
      <c r="O34" s="11">
        <f t="shared" si="0"/>
        <v>0</v>
      </c>
    </row>
    <row r="35" spans="1:15" ht="16.5" thickBot="1" x14ac:dyDescent="0.3">
      <c r="A35" s="7"/>
      <c r="B35" s="17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22"/>
      <c r="O35" s="11">
        <f t="shared" si="0"/>
        <v>0</v>
      </c>
    </row>
    <row r="36" spans="1:15" ht="16.5" thickBot="1" x14ac:dyDescent="0.3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2"/>
      <c r="O36" s="11">
        <f t="shared" si="0"/>
        <v>0</v>
      </c>
    </row>
    <row r="37" spans="1:15" ht="16.5" thickBot="1" x14ac:dyDescent="0.3">
      <c r="A37" s="1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9"/>
      <c r="O37" s="11">
        <f t="shared" si="0"/>
        <v>0</v>
      </c>
    </row>
    <row r="38" spans="1:15" ht="16.5" thickBot="1" x14ac:dyDescent="0.3">
      <c r="A38" s="7"/>
      <c r="B38" s="23"/>
      <c r="C38" s="23"/>
      <c r="D38" s="23" t="s">
        <v>39</v>
      </c>
      <c r="E38" s="24"/>
      <c r="F38" s="23"/>
      <c r="G38" s="23" t="s">
        <v>39</v>
      </c>
      <c r="H38" s="24"/>
      <c r="I38" s="23"/>
      <c r="J38" s="23" t="s">
        <v>39</v>
      </c>
      <c r="K38" s="23"/>
      <c r="L38" s="23"/>
      <c r="M38" s="23" t="s">
        <v>39</v>
      </c>
      <c r="N38" s="19"/>
      <c r="O38" s="11">
        <f t="shared" si="0"/>
        <v>0</v>
      </c>
    </row>
    <row r="39" spans="1:15" ht="16.5" thickBot="1" x14ac:dyDescent="0.3">
      <c r="A39" s="25"/>
      <c r="B39" s="26"/>
      <c r="C39" s="26"/>
      <c r="D39" s="26"/>
      <c r="E39" s="27"/>
      <c r="F39" s="26"/>
      <c r="G39" s="26"/>
      <c r="H39" s="27"/>
      <c r="I39" s="26"/>
      <c r="J39" s="26"/>
      <c r="K39" s="26"/>
      <c r="L39" s="26"/>
      <c r="M39" s="26"/>
      <c r="N39" s="10"/>
      <c r="O39" s="11">
        <f t="shared" si="0"/>
        <v>0</v>
      </c>
    </row>
    <row r="40" spans="1:15" ht="16.5" thickBot="1" x14ac:dyDescent="0.3">
      <c r="A40" s="28"/>
      <c r="B40" s="29">
        <f t="shared" ref="B40:M40" si="1">SUM(B5:B38)</f>
        <v>26588</v>
      </c>
      <c r="C40" s="29">
        <f t="shared" si="1"/>
        <v>16088</v>
      </c>
      <c r="D40" s="29">
        <f t="shared" si="1"/>
        <v>34392</v>
      </c>
      <c r="E40" s="29">
        <f t="shared" si="1"/>
        <v>26792</v>
      </c>
      <c r="F40" s="29">
        <f t="shared" si="1"/>
        <v>17392</v>
      </c>
      <c r="G40" s="29">
        <f t="shared" si="1"/>
        <v>22392</v>
      </c>
      <c r="H40" s="29">
        <f t="shared" si="1"/>
        <v>24892</v>
      </c>
      <c r="I40" s="29">
        <f t="shared" si="1"/>
        <v>18992</v>
      </c>
      <c r="J40" s="29">
        <f t="shared" si="1"/>
        <v>32392</v>
      </c>
      <c r="K40" s="29">
        <f t="shared" si="1"/>
        <v>26892</v>
      </c>
      <c r="L40" s="29">
        <f t="shared" si="1"/>
        <v>17392</v>
      </c>
      <c r="M40" s="29">
        <f t="shared" si="1"/>
        <v>20662</v>
      </c>
      <c r="N40" s="13"/>
      <c r="O40" s="14">
        <f t="shared" si="0"/>
        <v>284866</v>
      </c>
    </row>
    <row r="41" spans="1:15" ht="16.5" thickBot="1" x14ac:dyDescent="0.3">
      <c r="A41" s="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6.5" thickBot="1" x14ac:dyDescent="0.3">
      <c r="A42" s="31" t="s">
        <v>24</v>
      </c>
      <c r="B42" s="150" t="s">
        <v>2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32"/>
      <c r="O42" s="32"/>
    </row>
    <row r="43" spans="1:15" x14ac:dyDescent="0.25">
      <c r="A43" s="21" t="s">
        <v>25</v>
      </c>
      <c r="B43" s="33">
        <v>1</v>
      </c>
      <c r="C43" s="34">
        <v>2</v>
      </c>
      <c r="D43" s="33">
        <v>3</v>
      </c>
      <c r="E43" s="33">
        <v>4</v>
      </c>
      <c r="F43" s="33">
        <v>5</v>
      </c>
      <c r="G43" s="33">
        <v>6</v>
      </c>
      <c r="H43" s="33">
        <v>7</v>
      </c>
      <c r="I43" s="33">
        <v>8</v>
      </c>
      <c r="J43" s="33">
        <v>9</v>
      </c>
      <c r="K43" s="33">
        <v>10</v>
      </c>
      <c r="L43" s="33">
        <v>11</v>
      </c>
      <c r="M43" s="33">
        <v>12</v>
      </c>
      <c r="N43" s="153" t="s">
        <v>26</v>
      </c>
      <c r="O43" s="154"/>
    </row>
    <row r="44" spans="1:15" x14ac:dyDescent="0.25">
      <c r="A44" s="21"/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/>
      <c r="O44" s="37">
        <f>SUM(B44:N44)</f>
        <v>0</v>
      </c>
    </row>
    <row r="45" spans="1:15" x14ac:dyDescent="0.25">
      <c r="A45" s="21" t="s">
        <v>27</v>
      </c>
      <c r="B45" s="35">
        <v>20000</v>
      </c>
      <c r="C45" s="35">
        <v>0</v>
      </c>
      <c r="D45" s="35">
        <v>45000</v>
      </c>
      <c r="E45" s="35">
        <v>0</v>
      </c>
      <c r="F45" s="35">
        <v>0</v>
      </c>
      <c r="G45" s="35">
        <v>60000</v>
      </c>
      <c r="H45" s="35">
        <v>5000</v>
      </c>
      <c r="I45" s="35">
        <v>5000</v>
      </c>
      <c r="J45" s="35">
        <v>40000</v>
      </c>
      <c r="K45" s="35">
        <v>0</v>
      </c>
      <c r="L45" s="35">
        <v>0</v>
      </c>
      <c r="M45" s="35">
        <v>40000</v>
      </c>
      <c r="N45" s="36"/>
      <c r="O45" s="37">
        <f t="shared" ref="O45:O54" si="2">SUM(B45:N45)</f>
        <v>215000</v>
      </c>
    </row>
    <row r="46" spans="1:15" x14ac:dyDescent="0.25">
      <c r="A46" s="21" t="s">
        <v>28</v>
      </c>
      <c r="B46" s="35">
        <v>0</v>
      </c>
      <c r="C46" s="35">
        <v>0</v>
      </c>
      <c r="D46" s="35">
        <v>10000</v>
      </c>
      <c r="E46" s="35">
        <v>0</v>
      </c>
      <c r="F46" s="35">
        <v>0</v>
      </c>
      <c r="G46" s="35">
        <v>10000</v>
      </c>
      <c r="H46" s="35">
        <v>0</v>
      </c>
      <c r="I46" s="35">
        <v>0</v>
      </c>
      <c r="J46" s="35">
        <v>10000</v>
      </c>
      <c r="K46" s="35">
        <v>0</v>
      </c>
      <c r="L46" s="35">
        <v>0</v>
      </c>
      <c r="M46" s="35">
        <v>10000</v>
      </c>
      <c r="N46" s="36"/>
      <c r="O46" s="37">
        <f t="shared" si="2"/>
        <v>40000</v>
      </c>
    </row>
    <row r="47" spans="1:15" x14ac:dyDescent="0.25">
      <c r="A47" s="21" t="s">
        <v>29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6"/>
      <c r="O47" s="37">
        <f t="shared" si="2"/>
        <v>0</v>
      </c>
    </row>
    <row r="48" spans="1:15" x14ac:dyDescent="0.25">
      <c r="A48" s="21"/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6"/>
      <c r="O48" s="37">
        <f t="shared" si="2"/>
        <v>0</v>
      </c>
    </row>
    <row r="49" spans="1:15" x14ac:dyDescent="0.25">
      <c r="A49" s="21" t="s">
        <v>40</v>
      </c>
      <c r="B49" s="35">
        <v>0</v>
      </c>
      <c r="C49" s="35">
        <v>0</v>
      </c>
      <c r="D49" s="35">
        <v>0</v>
      </c>
      <c r="E49" s="35">
        <v>6000</v>
      </c>
      <c r="F49" s="35">
        <v>3000</v>
      </c>
      <c r="G49" s="35">
        <v>3000</v>
      </c>
      <c r="H49" s="35">
        <v>4000</v>
      </c>
      <c r="I49" s="35">
        <v>4000</v>
      </c>
      <c r="J49" s="35">
        <v>6000</v>
      </c>
      <c r="K49" s="35">
        <v>0</v>
      </c>
      <c r="L49" s="35">
        <v>0</v>
      </c>
      <c r="M49" s="35">
        <v>0</v>
      </c>
      <c r="N49" s="36"/>
      <c r="O49" s="37">
        <f t="shared" si="2"/>
        <v>26000</v>
      </c>
    </row>
    <row r="50" spans="1:15" x14ac:dyDescent="0.25">
      <c r="A50" s="21" t="s">
        <v>41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2000</v>
      </c>
      <c r="H50" s="35">
        <v>2000</v>
      </c>
      <c r="I50" s="35">
        <v>2000</v>
      </c>
      <c r="J50" s="35">
        <v>2000</v>
      </c>
      <c r="K50" s="35">
        <v>0</v>
      </c>
      <c r="L50" s="35">
        <v>0</v>
      </c>
      <c r="M50" s="35">
        <v>0</v>
      </c>
      <c r="N50" s="36"/>
      <c r="O50" s="37">
        <f t="shared" si="2"/>
        <v>8000</v>
      </c>
    </row>
    <row r="51" spans="1:15" x14ac:dyDescent="0.25">
      <c r="A51" s="21" t="s">
        <v>42</v>
      </c>
      <c r="B51" s="35">
        <v>0</v>
      </c>
      <c r="C51" s="35">
        <v>0</v>
      </c>
      <c r="D51" s="35">
        <v>600</v>
      </c>
      <c r="E51" s="35">
        <v>0</v>
      </c>
      <c r="F51" s="35">
        <v>0</v>
      </c>
      <c r="G51" s="35">
        <v>600</v>
      </c>
      <c r="H51" s="35">
        <v>0</v>
      </c>
      <c r="I51" s="35">
        <v>0</v>
      </c>
      <c r="J51" s="35">
        <v>600</v>
      </c>
      <c r="K51" s="35">
        <v>0</v>
      </c>
      <c r="L51" s="35">
        <v>0</v>
      </c>
      <c r="M51" s="35">
        <v>600</v>
      </c>
      <c r="N51" s="36"/>
      <c r="O51" s="37">
        <f t="shared" si="2"/>
        <v>2400</v>
      </c>
    </row>
    <row r="52" spans="1:15" x14ac:dyDescent="0.25">
      <c r="A52" s="21"/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6"/>
      <c r="O52" s="37">
        <f t="shared" si="2"/>
        <v>0</v>
      </c>
    </row>
    <row r="53" spans="1:15" x14ac:dyDescent="0.25">
      <c r="A53" s="21"/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6"/>
      <c r="O53" s="37">
        <f t="shared" si="2"/>
        <v>0</v>
      </c>
    </row>
    <row r="54" spans="1:15" x14ac:dyDescent="0.25">
      <c r="A54" s="21"/>
      <c r="B54" s="38">
        <f>SUM(B44:B53)</f>
        <v>20000</v>
      </c>
      <c r="C54" s="38">
        <f t="shared" ref="C54:M54" si="3">SUM(C44:C53)</f>
        <v>0</v>
      </c>
      <c r="D54" s="38">
        <f t="shared" si="3"/>
        <v>55600</v>
      </c>
      <c r="E54" s="38">
        <f t="shared" si="3"/>
        <v>6000</v>
      </c>
      <c r="F54" s="38">
        <f t="shared" si="3"/>
        <v>3000</v>
      </c>
      <c r="G54" s="38">
        <f t="shared" si="3"/>
        <v>75600</v>
      </c>
      <c r="H54" s="38">
        <f t="shared" si="3"/>
        <v>11000</v>
      </c>
      <c r="I54" s="38">
        <f t="shared" si="3"/>
        <v>11000</v>
      </c>
      <c r="J54" s="38">
        <f t="shared" si="3"/>
        <v>58600</v>
      </c>
      <c r="K54" s="38">
        <f t="shared" si="3"/>
        <v>0</v>
      </c>
      <c r="L54" s="38">
        <f t="shared" si="3"/>
        <v>0</v>
      </c>
      <c r="M54" s="38">
        <f t="shared" si="3"/>
        <v>50600</v>
      </c>
      <c r="N54" s="39"/>
      <c r="O54" s="40">
        <f t="shared" si="2"/>
        <v>291400</v>
      </c>
    </row>
    <row r="55" spans="1:15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</sheetData>
  <sheetProtection password="CA39" sheet="1" objects="1" scenarios="1"/>
  <mergeCells count="3">
    <mergeCell ref="B3:M3"/>
    <mergeCell ref="B42:M42"/>
    <mergeCell ref="N43:O43"/>
  </mergeCells>
  <phoneticPr fontId="11" type="noConversion"/>
  <pageMargins left="0.75" right="0.75" top="1" bottom="1" header="0.5" footer="0.5"/>
  <pageSetup scale="65" orientation="landscape" r:id="rId1"/>
  <rowBreaks count="2" manualBreakCount="2">
    <brk id="40" max="14" man="1"/>
    <brk id="54" max="16383" man="1"/>
  </rowBreaks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3"/>
  <sheetViews>
    <sheetView workbookViewId="0"/>
  </sheetViews>
  <sheetFormatPr defaultColWidth="11" defaultRowHeight="15.75" x14ac:dyDescent="0.25"/>
  <cols>
    <col min="1" max="1" width="21.875" customWidth="1"/>
  </cols>
  <sheetData>
    <row r="5" spans="1:15" ht="16.5" thickBot="1" x14ac:dyDescent="0.3"/>
    <row r="6" spans="1:15" ht="16.5" thickBot="1" x14ac:dyDescent="0.3">
      <c r="A6" s="31" t="s">
        <v>24</v>
      </c>
      <c r="B6" s="150" t="s">
        <v>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  <c r="N6" s="139">
        <v>2018</v>
      </c>
      <c r="O6" s="138"/>
    </row>
    <row r="7" spans="1:15" x14ac:dyDescent="0.25">
      <c r="A7" s="21" t="s">
        <v>25</v>
      </c>
      <c r="B7" s="33">
        <v>1</v>
      </c>
      <c r="C7" s="34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153" t="s">
        <v>26</v>
      </c>
      <c r="O7" s="154"/>
    </row>
    <row r="8" spans="1:15" x14ac:dyDescent="0.25">
      <c r="A8" s="21"/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6"/>
      <c r="O8" s="37">
        <f>SUM(B8:N8)</f>
        <v>0</v>
      </c>
    </row>
    <row r="9" spans="1:15" x14ac:dyDescent="0.25">
      <c r="A9" s="21" t="s">
        <v>27</v>
      </c>
      <c r="B9" s="35">
        <f>+'2018 BUDGET'!B45+A1</f>
        <v>25000</v>
      </c>
      <c r="C9" s="35">
        <f>+'2018 BUDGET'!C45+B1</f>
        <v>20000</v>
      </c>
      <c r="D9" s="35">
        <f>+'2018 BUDGET'!D45+C1</f>
        <v>18000</v>
      </c>
      <c r="E9" s="35">
        <f>+'2018 BUDGET'!E45+D1</f>
        <v>15000</v>
      </c>
      <c r="F9" s="35">
        <f>+'2018 BUDGET'!F45+E1</f>
        <v>15000</v>
      </c>
      <c r="G9" s="35">
        <f>+'2018 BUDGET'!G45+F1</f>
        <v>25000</v>
      </c>
      <c r="H9" s="35">
        <f>+'2018 BUDGET'!H45+G1</f>
        <v>2000</v>
      </c>
      <c r="I9" s="35">
        <f>+'2018 BUDGET'!I45+H1</f>
        <v>10000</v>
      </c>
      <c r="J9" s="35">
        <f>+'2018 BUDGET'!J45+I1</f>
        <v>15000</v>
      </c>
      <c r="K9" s="35">
        <f>+'2018 BUDGET'!K45+J1</f>
        <v>12000</v>
      </c>
      <c r="L9" s="35">
        <f>+'2018 BUDGET'!L45+K1</f>
        <v>20000</v>
      </c>
      <c r="M9" s="35">
        <f>+'2018 BUDGET'!M45+L1</f>
        <v>20000</v>
      </c>
      <c r="N9" s="36"/>
      <c r="O9" s="37">
        <f t="shared" ref="O9:O18" si="0">SUM(B9:N9)</f>
        <v>197000</v>
      </c>
    </row>
    <row r="10" spans="1:15" x14ac:dyDescent="0.25">
      <c r="A10" s="21" t="s">
        <v>28</v>
      </c>
      <c r="B10" s="35">
        <f>+'2018 BUDGET'!B46</f>
        <v>0</v>
      </c>
      <c r="C10" s="35">
        <f>+'2018 BUDGET'!C46</f>
        <v>0</v>
      </c>
      <c r="D10" s="35">
        <f>+'2018 BUDGET'!D46</f>
        <v>0</v>
      </c>
      <c r="E10" s="35">
        <f>+'2018 BUDGET'!E46</f>
        <v>2000</v>
      </c>
      <c r="F10" s="35">
        <f>+'2018 BUDGET'!F46</f>
        <v>175000</v>
      </c>
      <c r="G10" s="35">
        <f>+'2018 BUDGET'!G46</f>
        <v>2000</v>
      </c>
      <c r="H10" s="35">
        <f>+'2018 BUDGET'!H46</f>
        <v>10000</v>
      </c>
      <c r="I10" s="35">
        <f>+'2018 BUDGET'!I46</f>
        <v>5000</v>
      </c>
      <c r="J10" s="35">
        <f>+'2018 BUDGET'!J46</f>
        <v>5000</v>
      </c>
      <c r="K10" s="35">
        <f>+'2018 BUDGET'!K46</f>
        <v>2000</v>
      </c>
      <c r="L10" s="35">
        <f>+'2018 BUDGET'!L46</f>
        <v>0</v>
      </c>
      <c r="M10" s="35">
        <f>+'2018 BUDGET'!M46</f>
        <v>2000</v>
      </c>
      <c r="N10" s="36"/>
      <c r="O10" s="37">
        <f t="shared" si="0"/>
        <v>203000</v>
      </c>
    </row>
    <row r="11" spans="1:15" x14ac:dyDescent="0.25">
      <c r="A11" s="21" t="s">
        <v>29</v>
      </c>
      <c r="B11" s="35">
        <f>+'2018 BUDGET'!B47</f>
        <v>0</v>
      </c>
      <c r="C11" s="35">
        <f>+'2018 BUDGET'!C47</f>
        <v>0</v>
      </c>
      <c r="D11" s="35">
        <f>+'2018 BUDGET'!D47</f>
        <v>0</v>
      </c>
      <c r="E11" s="35">
        <f>+'2018 BUDGET'!E47</f>
        <v>0</v>
      </c>
      <c r="F11" s="35">
        <f>+'2018 BUDGET'!F47</f>
        <v>0</v>
      </c>
      <c r="G11" s="35">
        <f>+'2018 BUDGET'!G47</f>
        <v>0</v>
      </c>
      <c r="H11" s="35">
        <f>+'2018 BUDGET'!H47</f>
        <v>0</v>
      </c>
      <c r="I11" s="35">
        <f>+'2018 BUDGET'!I47</f>
        <v>0</v>
      </c>
      <c r="J11" s="35">
        <f>+'2018 BUDGET'!J47</f>
        <v>0</v>
      </c>
      <c r="K11" s="35">
        <f>+'2018 BUDGET'!K47</f>
        <v>0</v>
      </c>
      <c r="L11" s="35">
        <f>+'2018 BUDGET'!L47</f>
        <v>0</v>
      </c>
      <c r="M11" s="35">
        <f>+'2018 BUDGET'!M47</f>
        <v>0</v>
      </c>
      <c r="N11" s="36"/>
      <c r="O11" s="37">
        <f t="shared" si="0"/>
        <v>0</v>
      </c>
    </row>
    <row r="12" spans="1:15" x14ac:dyDescent="0.25">
      <c r="A12" s="21"/>
      <c r="B12" s="35">
        <f>+'2018 BUDGET'!B48</f>
        <v>0</v>
      </c>
      <c r="C12" s="35">
        <f>+'2018 BUDGET'!C48</f>
        <v>0</v>
      </c>
      <c r="D12" s="35">
        <f>+'2018 BUDGET'!D48</f>
        <v>0</v>
      </c>
      <c r="E12" s="35">
        <f>+'2018 BUDGET'!E48</f>
        <v>0</v>
      </c>
      <c r="F12" s="35">
        <f>+'2018 BUDGET'!F48</f>
        <v>0</v>
      </c>
      <c r="G12" s="35">
        <f>+'2018 BUDGET'!G48</f>
        <v>0</v>
      </c>
      <c r="H12" s="35">
        <f>+'2018 BUDGET'!H48</f>
        <v>0</v>
      </c>
      <c r="I12" s="35">
        <f>+'2018 BUDGET'!I48</f>
        <v>0</v>
      </c>
      <c r="J12" s="35">
        <f>+'2018 BUDGET'!J48</f>
        <v>0</v>
      </c>
      <c r="K12" s="35">
        <f>+'2018 BUDGET'!K48</f>
        <v>0</v>
      </c>
      <c r="L12" s="35">
        <f>+'2018 BUDGET'!L48</f>
        <v>0</v>
      </c>
      <c r="M12" s="35">
        <f>+'2018 BUDGET'!M48</f>
        <v>0</v>
      </c>
      <c r="N12" s="36"/>
      <c r="O12" s="37">
        <f t="shared" si="0"/>
        <v>0</v>
      </c>
    </row>
    <row r="13" spans="1:15" x14ac:dyDescent="0.25">
      <c r="A13" s="21" t="s">
        <v>40</v>
      </c>
      <c r="B13" s="35">
        <f>+'2018 BUDGET'!B49</f>
        <v>0</v>
      </c>
      <c r="C13" s="35">
        <f>+'2018 BUDGET'!C49</f>
        <v>0</v>
      </c>
      <c r="D13" s="35">
        <f>+'2018 BUDGET'!D49</f>
        <v>0</v>
      </c>
      <c r="E13" s="35">
        <f>+'2018 BUDGET'!E49</f>
        <v>0</v>
      </c>
      <c r="F13" s="35">
        <f>+'2018 BUDGET'!F49</f>
        <v>0</v>
      </c>
      <c r="G13" s="35">
        <f>+'2018 BUDGET'!G49</f>
        <v>0</v>
      </c>
      <c r="H13" s="35">
        <f>+'2018 BUDGET'!H49</f>
        <v>0</v>
      </c>
      <c r="I13" s="35">
        <f>+'2018 BUDGET'!I49</f>
        <v>0</v>
      </c>
      <c r="J13" s="35">
        <f>+'2018 BUDGET'!J49</f>
        <v>0</v>
      </c>
      <c r="K13" s="35">
        <f>+'2018 BUDGET'!K49</f>
        <v>0</v>
      </c>
      <c r="L13" s="35">
        <f>+'2018 BUDGET'!L49</f>
        <v>0</v>
      </c>
      <c r="M13" s="35">
        <f>+'2018 BUDGET'!M49</f>
        <v>0</v>
      </c>
      <c r="N13" s="35"/>
      <c r="O13" s="35">
        <f t="shared" si="0"/>
        <v>0</v>
      </c>
    </row>
    <row r="14" spans="1:15" x14ac:dyDescent="0.25">
      <c r="A14" s="21" t="s">
        <v>41</v>
      </c>
      <c r="B14" s="35">
        <f>+'2018 BUDGET'!B50</f>
        <v>0</v>
      </c>
      <c r="C14" s="35">
        <f>+'2018 BUDGET'!C50</f>
        <v>0</v>
      </c>
      <c r="D14" s="35">
        <f>+'2018 BUDGET'!D50</f>
        <v>0</v>
      </c>
      <c r="E14" s="35">
        <f>+'2018 BUDGET'!E50</f>
        <v>0</v>
      </c>
      <c r="F14" s="35">
        <f>+'2018 BUDGET'!F50</f>
        <v>0</v>
      </c>
      <c r="G14" s="35">
        <f>+'2018 BUDGET'!G50</f>
        <v>0</v>
      </c>
      <c r="H14" s="35">
        <f>+'2018 BUDGET'!H50</f>
        <v>0</v>
      </c>
      <c r="I14" s="35">
        <f>+'2018 BUDGET'!I50</f>
        <v>0</v>
      </c>
      <c r="J14" s="35">
        <f>+'2018 BUDGET'!J50</f>
        <v>0</v>
      </c>
      <c r="K14" s="35">
        <f>+'2018 BUDGET'!K50</f>
        <v>0</v>
      </c>
      <c r="L14" s="35">
        <f>+'2018 BUDGET'!L50</f>
        <v>0</v>
      </c>
      <c r="M14" s="35">
        <f>+'2018 BUDGET'!M50</f>
        <v>0</v>
      </c>
      <c r="N14" s="36"/>
      <c r="O14" s="37">
        <f t="shared" si="0"/>
        <v>0</v>
      </c>
    </row>
    <row r="15" spans="1:15" x14ac:dyDescent="0.25">
      <c r="A15" s="21" t="s">
        <v>42</v>
      </c>
      <c r="B15" s="35">
        <f>+'2018 BUDGET'!B51</f>
        <v>0</v>
      </c>
      <c r="C15" s="35">
        <f>+'2018 BUDGET'!C51</f>
        <v>0</v>
      </c>
      <c r="D15" s="35">
        <f>+'2018 BUDGET'!D51</f>
        <v>0</v>
      </c>
      <c r="E15" s="35">
        <f>+'2018 BUDGET'!E51</f>
        <v>0</v>
      </c>
      <c r="F15" s="35">
        <f>+'2018 BUDGET'!F51</f>
        <v>0</v>
      </c>
      <c r="G15" s="35">
        <f>+'2018 BUDGET'!G51</f>
        <v>0</v>
      </c>
      <c r="H15" s="35">
        <f>+'2018 BUDGET'!H51</f>
        <v>0</v>
      </c>
      <c r="I15" s="35">
        <f>+'2018 BUDGET'!I51</f>
        <v>0</v>
      </c>
      <c r="J15" s="35">
        <f>+'2018 BUDGET'!J51</f>
        <v>0</v>
      </c>
      <c r="K15" s="35">
        <f>+'2018 BUDGET'!K51</f>
        <v>0</v>
      </c>
      <c r="L15" s="35">
        <f>+'2018 BUDGET'!L51</f>
        <v>0</v>
      </c>
      <c r="M15" s="35">
        <f>+'2018 BUDGET'!M51</f>
        <v>0</v>
      </c>
      <c r="N15" s="36"/>
      <c r="O15" s="37">
        <f t="shared" si="0"/>
        <v>0</v>
      </c>
    </row>
    <row r="16" spans="1:15" x14ac:dyDescent="0.25">
      <c r="A16" s="21"/>
      <c r="B16" s="35">
        <f>+'2018 BUDGET'!B52</f>
        <v>0</v>
      </c>
      <c r="C16" s="35">
        <f>+'2018 BUDGET'!C52</f>
        <v>0</v>
      </c>
      <c r="D16" s="35">
        <f>+'2018 BUDGET'!D52</f>
        <v>0</v>
      </c>
      <c r="E16" s="35">
        <f>+'2018 BUDGET'!E52</f>
        <v>0</v>
      </c>
      <c r="F16" s="35">
        <f>+'2018 BUDGET'!F52</f>
        <v>0</v>
      </c>
      <c r="G16" s="35">
        <f>+'2018 BUDGET'!G52</f>
        <v>0</v>
      </c>
      <c r="H16" s="35">
        <f>+'2018 BUDGET'!H52</f>
        <v>0</v>
      </c>
      <c r="I16" s="35">
        <f>+'2018 BUDGET'!I52</f>
        <v>0</v>
      </c>
      <c r="J16" s="35">
        <f>+'2018 BUDGET'!J52</f>
        <v>0</v>
      </c>
      <c r="K16" s="35">
        <f>+'2018 BUDGET'!K52</f>
        <v>0</v>
      </c>
      <c r="L16" s="35">
        <f>+'2018 BUDGET'!L52</f>
        <v>0</v>
      </c>
      <c r="M16" s="35">
        <f>+'2018 BUDGET'!M52</f>
        <v>0</v>
      </c>
      <c r="N16" s="36"/>
      <c r="O16" s="37">
        <f t="shared" si="0"/>
        <v>0</v>
      </c>
    </row>
    <row r="17" spans="1:15" x14ac:dyDescent="0.25">
      <c r="A17" s="21"/>
      <c r="B17" s="35">
        <f>+'2018 BUDGET'!B53</f>
        <v>0</v>
      </c>
      <c r="C17" s="35">
        <f>+'2018 BUDGET'!C53</f>
        <v>0</v>
      </c>
      <c r="D17" s="35">
        <f>+'2018 BUDGET'!D53</f>
        <v>0</v>
      </c>
      <c r="E17" s="35">
        <f>+'2018 BUDGET'!E53</f>
        <v>0</v>
      </c>
      <c r="F17" s="35">
        <f>+'2018 BUDGET'!F53</f>
        <v>0</v>
      </c>
      <c r="G17" s="35">
        <f>+'2018 BUDGET'!G53</f>
        <v>0</v>
      </c>
      <c r="H17" s="35">
        <f>+'2018 BUDGET'!H53</f>
        <v>0</v>
      </c>
      <c r="I17" s="35">
        <f>+'2018 BUDGET'!I53</f>
        <v>0</v>
      </c>
      <c r="J17" s="35">
        <f>+'2018 BUDGET'!J53</f>
        <v>0</v>
      </c>
      <c r="K17" s="35">
        <f>+'2018 BUDGET'!K53</f>
        <v>0</v>
      </c>
      <c r="L17" s="35">
        <f>+'2018 BUDGET'!L53</f>
        <v>0</v>
      </c>
      <c r="M17" s="35">
        <f>+'2018 BUDGET'!M53</f>
        <v>0</v>
      </c>
      <c r="N17" s="36"/>
      <c r="O17" s="37">
        <f t="shared" si="0"/>
        <v>0</v>
      </c>
    </row>
    <row r="18" spans="1:15" x14ac:dyDescent="0.25">
      <c r="A18" s="21"/>
      <c r="B18" s="38">
        <f>SUM(B8:B17)</f>
        <v>25000</v>
      </c>
      <c r="C18" s="38">
        <f t="shared" ref="C18:M18" si="1">SUM(C8:C17)</f>
        <v>20000</v>
      </c>
      <c r="D18" s="38">
        <f t="shared" si="1"/>
        <v>18000</v>
      </c>
      <c r="E18" s="38">
        <f t="shared" si="1"/>
        <v>17000</v>
      </c>
      <c r="F18" s="38">
        <f t="shared" si="1"/>
        <v>190000</v>
      </c>
      <c r="G18" s="38">
        <f t="shared" si="1"/>
        <v>27000</v>
      </c>
      <c r="H18" s="38">
        <f t="shared" si="1"/>
        <v>12000</v>
      </c>
      <c r="I18" s="38">
        <f t="shared" si="1"/>
        <v>15000</v>
      </c>
      <c r="J18" s="38">
        <f t="shared" si="1"/>
        <v>20000</v>
      </c>
      <c r="K18" s="38">
        <f t="shared" si="1"/>
        <v>14000</v>
      </c>
      <c r="L18" s="38">
        <f t="shared" si="1"/>
        <v>20000</v>
      </c>
      <c r="M18" s="38">
        <f t="shared" si="1"/>
        <v>22000</v>
      </c>
      <c r="N18" s="39"/>
      <c r="O18" s="40">
        <f t="shared" si="0"/>
        <v>400000</v>
      </c>
    </row>
    <row r="19" spans="1:15" ht="16.5" thickBot="1" x14ac:dyDescent="0.3"/>
    <row r="20" spans="1:15" ht="16.5" thickBot="1" x14ac:dyDescent="0.3">
      <c r="A20" s="126" t="s">
        <v>24</v>
      </c>
      <c r="B20" s="158" t="s">
        <v>2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  <c r="N20" s="140">
        <v>2019</v>
      </c>
      <c r="O20" s="104"/>
    </row>
    <row r="21" spans="1:15" x14ac:dyDescent="0.25">
      <c r="A21" s="117" t="s">
        <v>25</v>
      </c>
      <c r="B21" s="127">
        <v>1</v>
      </c>
      <c r="C21" s="128">
        <v>2</v>
      </c>
      <c r="D21" s="128">
        <v>3</v>
      </c>
      <c r="E21" s="128">
        <v>4</v>
      </c>
      <c r="F21" s="128">
        <v>5</v>
      </c>
      <c r="G21" s="128">
        <v>6</v>
      </c>
      <c r="H21" s="128">
        <v>7</v>
      </c>
      <c r="I21" s="128">
        <v>8</v>
      </c>
      <c r="J21" s="128">
        <v>9</v>
      </c>
      <c r="K21" s="128">
        <v>10</v>
      </c>
      <c r="L21" s="128">
        <v>11</v>
      </c>
      <c r="M21" s="128">
        <v>12</v>
      </c>
      <c r="N21" s="161" t="s">
        <v>26</v>
      </c>
      <c r="O21" s="162"/>
    </row>
    <row r="22" spans="1:15" x14ac:dyDescent="0.25">
      <c r="A22" s="117"/>
      <c r="B22" s="129">
        <f>+'2019 BUDGET'!A59+'2019 BUDGET'!B44</f>
        <v>0</v>
      </c>
      <c r="C22" s="129">
        <f>+'2019 BUDGET'!B59+'2019 BUDGET'!C44</f>
        <v>0</v>
      </c>
      <c r="D22" s="129">
        <f>+'2019 BUDGET'!C59+'2019 BUDGET'!D44</f>
        <v>0</v>
      </c>
      <c r="E22" s="129">
        <f>+'2019 BUDGET'!D59+'2019 BUDGET'!E44</f>
        <v>0</v>
      </c>
      <c r="F22" s="129">
        <f>+'2019 BUDGET'!E59+'2019 BUDGET'!F44</f>
        <v>0</v>
      </c>
      <c r="G22" s="129">
        <f>+'2019 BUDGET'!F59+'2019 BUDGET'!G44</f>
        <v>0</v>
      </c>
      <c r="H22" s="129">
        <f>+'2019 BUDGET'!G59+'2019 BUDGET'!H44</f>
        <v>0</v>
      </c>
      <c r="I22" s="129">
        <f>+'2019 BUDGET'!H59+'2019 BUDGET'!I44</f>
        <v>0</v>
      </c>
      <c r="J22" s="129">
        <f>+'2019 BUDGET'!I59+'2019 BUDGET'!J44</f>
        <v>0</v>
      </c>
      <c r="K22" s="129">
        <f>+'2019 BUDGET'!J59+'2019 BUDGET'!K44</f>
        <v>0</v>
      </c>
      <c r="L22" s="129">
        <f>+'2019 BUDGET'!K59+'2019 BUDGET'!L44</f>
        <v>0</v>
      </c>
      <c r="M22" s="129">
        <f>+'2019 BUDGET'!L59+'2019 BUDGET'!M44</f>
        <v>0</v>
      </c>
      <c r="N22" s="109"/>
      <c r="O22" s="130">
        <v>0</v>
      </c>
    </row>
    <row r="23" spans="1:15" x14ac:dyDescent="0.25">
      <c r="A23" s="117" t="s">
        <v>27</v>
      </c>
      <c r="B23" s="129">
        <f>+'2019 BUDGET'!A60+'2019 BUDGET'!B45</f>
        <v>20000</v>
      </c>
      <c r="C23" s="129">
        <f>+'2019 BUDGET'!B60+'2019 BUDGET'!C45</f>
        <v>2000</v>
      </c>
      <c r="D23" s="129">
        <f>+'2019 BUDGET'!C60+'2019 BUDGET'!D45</f>
        <v>25000</v>
      </c>
      <c r="E23" s="129">
        <f>+'2019 BUDGET'!D60+'2019 BUDGET'!E45</f>
        <v>25000</v>
      </c>
      <c r="F23" s="129">
        <f>+'2019 BUDGET'!E60+'2019 BUDGET'!F45</f>
        <v>25000</v>
      </c>
      <c r="G23" s="129">
        <f>+'2019 BUDGET'!F60+'2019 BUDGET'!G45</f>
        <v>10000</v>
      </c>
      <c r="H23" s="129">
        <f>+'2019 BUDGET'!G60+'2019 BUDGET'!H45</f>
        <v>35000</v>
      </c>
      <c r="I23" s="129">
        <f>+'2019 BUDGET'!H60+'2019 BUDGET'!I45</f>
        <v>15000</v>
      </c>
      <c r="J23" s="129">
        <f>+'2019 BUDGET'!I60+'2019 BUDGET'!J45</f>
        <v>25000</v>
      </c>
      <c r="K23" s="129">
        <f>+'2019 BUDGET'!J60+'2019 BUDGET'!K45</f>
        <v>2000</v>
      </c>
      <c r="L23" s="129">
        <f>+'2019 BUDGET'!K60+'2019 BUDGET'!L45</f>
        <v>10000</v>
      </c>
      <c r="M23" s="129">
        <f>+'2019 BUDGET'!L60+'2019 BUDGET'!M45</f>
        <v>20000</v>
      </c>
      <c r="N23" s="109"/>
      <c r="O23" s="130">
        <f>SUM(B23:M23)</f>
        <v>214000</v>
      </c>
    </row>
    <row r="24" spans="1:15" x14ac:dyDescent="0.25">
      <c r="A24" s="117" t="s">
        <v>28</v>
      </c>
      <c r="B24" s="129">
        <f>+'2019 BUDGET'!A61+'2019 BUDGET'!B46</f>
        <v>5000</v>
      </c>
      <c r="C24" s="129">
        <f>+'2019 BUDGET'!B61+'2019 BUDGET'!C46</f>
        <v>20000</v>
      </c>
      <c r="D24" s="129">
        <f>+'2019 BUDGET'!C61+'2019 BUDGET'!D46</f>
        <v>2000</v>
      </c>
      <c r="E24" s="129">
        <f>+'2019 BUDGET'!D61+'2019 BUDGET'!E46</f>
        <v>5000</v>
      </c>
      <c r="F24" s="129">
        <f>+'2019 BUDGET'!E61+'2019 BUDGET'!F46</f>
        <v>10000</v>
      </c>
      <c r="G24" s="129">
        <f>+'2019 BUDGET'!F61+'2019 BUDGET'!G46</f>
        <v>2000</v>
      </c>
      <c r="H24" s="129">
        <f>+'2019 BUDGET'!G61+'2019 BUDGET'!H46</f>
        <v>2000</v>
      </c>
      <c r="I24" s="129">
        <f>+'2019 BUDGET'!H61+'2019 BUDGET'!I46</f>
        <v>5000</v>
      </c>
      <c r="J24" s="129">
        <f>+'2019 BUDGET'!I61+'2019 BUDGET'!J46</f>
        <v>5000</v>
      </c>
      <c r="K24" s="129">
        <f>+'2019 BUDGET'!J61+'2019 BUDGET'!K46</f>
        <v>40000</v>
      </c>
      <c r="L24" s="129">
        <f>+'2019 BUDGET'!K61+'2019 BUDGET'!L46</f>
        <v>45000</v>
      </c>
      <c r="M24" s="129">
        <f>+'2019 BUDGET'!L61+'2019 BUDGET'!M46</f>
        <v>10000</v>
      </c>
      <c r="N24" s="109"/>
      <c r="O24" s="130">
        <f t="shared" ref="O24:O31" si="2">SUM(B24:M24)</f>
        <v>151000</v>
      </c>
    </row>
    <row r="25" spans="1:15" x14ac:dyDescent="0.25">
      <c r="A25" s="117" t="s">
        <v>29</v>
      </c>
      <c r="B25" s="129">
        <f>+'2019 BUDGET'!A62+'2019 BUDGET'!B47</f>
        <v>0</v>
      </c>
      <c r="C25" s="129">
        <f>+'2019 BUDGET'!B62+'2019 BUDGET'!C47</f>
        <v>0</v>
      </c>
      <c r="D25" s="129">
        <f>+'2019 BUDGET'!C62+'2019 BUDGET'!D47</f>
        <v>0</v>
      </c>
      <c r="E25" s="129">
        <f>+'2019 BUDGET'!D62+'2019 BUDGET'!E47</f>
        <v>0</v>
      </c>
      <c r="F25" s="129">
        <f>+'2019 BUDGET'!E62+'2019 BUDGET'!F47</f>
        <v>0</v>
      </c>
      <c r="G25" s="129">
        <f>+'2019 BUDGET'!F62+'2019 BUDGET'!G47</f>
        <v>0</v>
      </c>
      <c r="H25" s="129">
        <f>+'2019 BUDGET'!G62+'2019 BUDGET'!H47</f>
        <v>0</v>
      </c>
      <c r="I25" s="129">
        <f>+'2019 BUDGET'!H62+'2019 BUDGET'!I47</f>
        <v>0</v>
      </c>
      <c r="J25" s="129">
        <f>+'2019 BUDGET'!I62+'2019 BUDGET'!J47</f>
        <v>0</v>
      </c>
      <c r="K25" s="129">
        <f>+'2019 BUDGET'!J62+'2019 BUDGET'!K47</f>
        <v>0</v>
      </c>
      <c r="L25" s="129">
        <f>+'2019 BUDGET'!K62+'2019 BUDGET'!L47</f>
        <v>0</v>
      </c>
      <c r="M25" s="129">
        <f>+'2019 BUDGET'!L62+'2019 BUDGET'!M47</f>
        <v>0</v>
      </c>
      <c r="N25" s="109"/>
      <c r="O25" s="130">
        <f t="shared" si="2"/>
        <v>0</v>
      </c>
    </row>
    <row r="26" spans="1:15" x14ac:dyDescent="0.25">
      <c r="A26" s="117"/>
      <c r="B26" s="129">
        <f>+'2019 BUDGET'!A63+'2019 BUDGET'!B48</f>
        <v>0</v>
      </c>
      <c r="C26" s="129">
        <f>+'2019 BUDGET'!B63+'2019 BUDGET'!C48</f>
        <v>0</v>
      </c>
      <c r="D26" s="129">
        <f>+'2019 BUDGET'!C63+'2019 BUDGET'!D48</f>
        <v>0</v>
      </c>
      <c r="E26" s="129">
        <f>+'2019 BUDGET'!D63+'2019 BUDGET'!E48</f>
        <v>0</v>
      </c>
      <c r="F26" s="129">
        <f>+'2019 BUDGET'!E63+'2019 BUDGET'!F48</f>
        <v>0</v>
      </c>
      <c r="G26" s="129">
        <f>+'2019 BUDGET'!F63+'2019 BUDGET'!G48</f>
        <v>0</v>
      </c>
      <c r="H26" s="129">
        <f>+'2019 BUDGET'!G63+'2019 BUDGET'!H48</f>
        <v>0</v>
      </c>
      <c r="I26" s="129">
        <f>+'2019 BUDGET'!H63+'2019 BUDGET'!I48</f>
        <v>0</v>
      </c>
      <c r="J26" s="129">
        <f>+'2019 BUDGET'!I63+'2019 BUDGET'!J48</f>
        <v>0</v>
      </c>
      <c r="K26" s="129">
        <f>+'2019 BUDGET'!J63+'2019 BUDGET'!K48</f>
        <v>0</v>
      </c>
      <c r="L26" s="129">
        <f>+'2019 BUDGET'!K63+'2019 BUDGET'!L48</f>
        <v>0</v>
      </c>
      <c r="M26" s="129">
        <f>+'2019 BUDGET'!L63+'2019 BUDGET'!M48</f>
        <v>0</v>
      </c>
      <c r="N26" s="109"/>
      <c r="O26" s="130">
        <f t="shared" si="2"/>
        <v>0</v>
      </c>
    </row>
    <row r="27" spans="1:15" x14ac:dyDescent="0.25">
      <c r="A27" s="117" t="s">
        <v>40</v>
      </c>
      <c r="B27" s="129">
        <f>+'2019 BUDGET'!A64+'2019 BUDGET'!B49</f>
        <v>0</v>
      </c>
      <c r="C27" s="129">
        <f>+'2019 BUDGET'!B64+'2019 BUDGET'!C49</f>
        <v>0</v>
      </c>
      <c r="D27" s="129">
        <f>+'2019 BUDGET'!C64+'2019 BUDGET'!D49</f>
        <v>0</v>
      </c>
      <c r="E27" s="129">
        <f>+'2019 BUDGET'!D64+'2019 BUDGET'!E49</f>
        <v>0</v>
      </c>
      <c r="F27" s="129">
        <f>+'2019 BUDGET'!E64+'2019 BUDGET'!F49</f>
        <v>0</v>
      </c>
      <c r="G27" s="129">
        <f>+'2019 BUDGET'!F64+'2019 BUDGET'!G49</f>
        <v>0</v>
      </c>
      <c r="H27" s="129">
        <f>+'2019 BUDGET'!G64+'2019 BUDGET'!H49</f>
        <v>0</v>
      </c>
      <c r="I27" s="129">
        <f>+'2019 BUDGET'!H64+'2019 BUDGET'!I49</f>
        <v>0</v>
      </c>
      <c r="J27" s="129">
        <f>+'2019 BUDGET'!I64+'2019 BUDGET'!J49</f>
        <v>0</v>
      </c>
      <c r="K27" s="129">
        <f>+'2019 BUDGET'!J64+'2019 BUDGET'!K49</f>
        <v>0</v>
      </c>
      <c r="L27" s="129">
        <f>+'2019 BUDGET'!K64+'2019 BUDGET'!L49</f>
        <v>0</v>
      </c>
      <c r="M27" s="129">
        <f>+'2019 BUDGET'!L64+'2019 BUDGET'!M49</f>
        <v>0</v>
      </c>
      <c r="N27" s="109"/>
      <c r="O27" s="130">
        <f t="shared" si="2"/>
        <v>0</v>
      </c>
    </row>
    <row r="28" spans="1:15" x14ac:dyDescent="0.25">
      <c r="A28" s="117" t="s">
        <v>41</v>
      </c>
      <c r="B28" s="129">
        <f>+'2019 BUDGET'!A65+'2019 BUDGET'!B50</f>
        <v>0</v>
      </c>
      <c r="C28" s="129">
        <f>+'2019 BUDGET'!B65+'2019 BUDGET'!C50</f>
        <v>0</v>
      </c>
      <c r="D28" s="129">
        <f>+'2019 BUDGET'!C65+'2019 BUDGET'!D50</f>
        <v>0</v>
      </c>
      <c r="E28" s="129">
        <f>+'2019 BUDGET'!D65+'2019 BUDGET'!E50</f>
        <v>0</v>
      </c>
      <c r="F28" s="129">
        <f>+'2019 BUDGET'!E65+'2019 BUDGET'!F50</f>
        <v>0</v>
      </c>
      <c r="G28" s="129">
        <f>+'2019 BUDGET'!F65+'2019 BUDGET'!G50</f>
        <v>0</v>
      </c>
      <c r="H28" s="129">
        <f>+'2019 BUDGET'!G65+'2019 BUDGET'!H50</f>
        <v>0</v>
      </c>
      <c r="I28" s="129">
        <f>+'2019 BUDGET'!H65+'2019 BUDGET'!I50</f>
        <v>0</v>
      </c>
      <c r="J28" s="129">
        <f>+'2019 BUDGET'!I65+'2019 BUDGET'!J50</f>
        <v>0</v>
      </c>
      <c r="K28" s="129">
        <f>+'2019 BUDGET'!J65+'2019 BUDGET'!K50</f>
        <v>0</v>
      </c>
      <c r="L28" s="129">
        <f>+'2019 BUDGET'!K65+'2019 BUDGET'!L50</f>
        <v>0</v>
      </c>
      <c r="M28" s="129">
        <f>+'2019 BUDGET'!L65+'2019 BUDGET'!M50</f>
        <v>0</v>
      </c>
      <c r="N28" s="109"/>
      <c r="O28" s="130">
        <f t="shared" si="2"/>
        <v>0</v>
      </c>
    </row>
    <row r="29" spans="1:15" x14ac:dyDescent="0.25">
      <c r="A29" s="117" t="s">
        <v>42</v>
      </c>
      <c r="B29" s="129">
        <f>+'2019 BUDGET'!A66+'2019 BUDGET'!B51</f>
        <v>0</v>
      </c>
      <c r="C29" s="129">
        <f>+'2019 BUDGET'!B66+'2019 BUDGET'!C51</f>
        <v>0</v>
      </c>
      <c r="D29" s="129">
        <f>+'2019 BUDGET'!C66+'2019 BUDGET'!D51</f>
        <v>0</v>
      </c>
      <c r="E29" s="129">
        <f>+'2019 BUDGET'!D66+'2019 BUDGET'!E51</f>
        <v>0</v>
      </c>
      <c r="F29" s="129">
        <f>+'2019 BUDGET'!E66+'2019 BUDGET'!F51</f>
        <v>0</v>
      </c>
      <c r="G29" s="129">
        <f>+'2019 BUDGET'!F66+'2019 BUDGET'!G51</f>
        <v>0</v>
      </c>
      <c r="H29" s="129">
        <f>+'2019 BUDGET'!G66+'2019 BUDGET'!H51</f>
        <v>0</v>
      </c>
      <c r="I29" s="129">
        <f>+'2019 BUDGET'!H66+'2019 BUDGET'!I51</f>
        <v>0</v>
      </c>
      <c r="J29" s="129">
        <f>+'2019 BUDGET'!I66+'2019 BUDGET'!J51</f>
        <v>0</v>
      </c>
      <c r="K29" s="129">
        <f>+'2019 BUDGET'!J66+'2019 BUDGET'!K51</f>
        <v>0</v>
      </c>
      <c r="L29" s="129">
        <f>+'2019 BUDGET'!K66+'2019 BUDGET'!L51</f>
        <v>0</v>
      </c>
      <c r="M29" s="129">
        <f>+'2019 BUDGET'!L66+'2019 BUDGET'!M51</f>
        <v>0</v>
      </c>
      <c r="N29" s="109"/>
      <c r="O29" s="130">
        <f t="shared" si="2"/>
        <v>0</v>
      </c>
    </row>
    <row r="30" spans="1:15" x14ac:dyDescent="0.25">
      <c r="A30" s="117"/>
      <c r="B30" s="129">
        <f>+'2019 BUDGET'!A67+'2019 BUDGET'!B52</f>
        <v>0</v>
      </c>
      <c r="C30" s="129">
        <f>+'2019 BUDGET'!B67+'2019 BUDGET'!C52</f>
        <v>0</v>
      </c>
      <c r="D30" s="129">
        <f>+'2019 BUDGET'!C67+'2019 BUDGET'!D52</f>
        <v>0</v>
      </c>
      <c r="E30" s="129">
        <f>+'2019 BUDGET'!D67+'2019 BUDGET'!E52</f>
        <v>0</v>
      </c>
      <c r="F30" s="129">
        <f>+'2019 BUDGET'!E67+'2019 BUDGET'!F52</f>
        <v>0</v>
      </c>
      <c r="G30" s="129">
        <f>+'2019 BUDGET'!F67+'2019 BUDGET'!G52</f>
        <v>0</v>
      </c>
      <c r="H30" s="129">
        <f>+'2019 BUDGET'!G67+'2019 BUDGET'!H52</f>
        <v>0</v>
      </c>
      <c r="I30" s="129">
        <f>+'2019 BUDGET'!H67+'2019 BUDGET'!I52</f>
        <v>0</v>
      </c>
      <c r="J30" s="129">
        <f>+'2019 BUDGET'!I67+'2019 BUDGET'!J52</f>
        <v>0</v>
      </c>
      <c r="K30" s="129">
        <f>+'2019 BUDGET'!J67+'2019 BUDGET'!K52</f>
        <v>0</v>
      </c>
      <c r="L30" s="129">
        <f>+'2019 BUDGET'!K67+'2019 BUDGET'!L52</f>
        <v>0</v>
      </c>
      <c r="M30" s="129">
        <f>+'2019 BUDGET'!L67+'2019 BUDGET'!M52</f>
        <v>0</v>
      </c>
      <c r="N30" s="109"/>
      <c r="O30" s="130">
        <f t="shared" si="2"/>
        <v>0</v>
      </c>
    </row>
    <row r="31" spans="1:15" x14ac:dyDescent="0.25">
      <c r="A31" s="117"/>
      <c r="B31" s="129">
        <f>+'2019 BUDGET'!A68+'2019 BUDGET'!B53</f>
        <v>0</v>
      </c>
      <c r="C31" s="129">
        <f>+'2019 BUDGET'!B68+'2019 BUDGET'!C53</f>
        <v>0</v>
      </c>
      <c r="D31" s="129">
        <f>+'2019 BUDGET'!C68+'2019 BUDGET'!D53</f>
        <v>0</v>
      </c>
      <c r="E31" s="129">
        <f>+'2019 BUDGET'!D68+'2019 BUDGET'!E53</f>
        <v>0</v>
      </c>
      <c r="F31" s="129">
        <f>+'2019 BUDGET'!E68+'2019 BUDGET'!F53</f>
        <v>0</v>
      </c>
      <c r="G31" s="129">
        <f>+'2019 BUDGET'!F68+'2019 BUDGET'!G53</f>
        <v>0</v>
      </c>
      <c r="H31" s="129">
        <f>+'2019 BUDGET'!G68+'2019 BUDGET'!H53</f>
        <v>0</v>
      </c>
      <c r="I31" s="129">
        <f>+'2019 BUDGET'!H68+'2019 BUDGET'!I53</f>
        <v>0</v>
      </c>
      <c r="J31" s="129">
        <f>+'2019 BUDGET'!I68+'2019 BUDGET'!J53</f>
        <v>0</v>
      </c>
      <c r="K31" s="129">
        <f>+'2019 BUDGET'!J68+'2019 BUDGET'!K53</f>
        <v>0</v>
      </c>
      <c r="L31" s="129">
        <f>+'2019 BUDGET'!K68+'2019 BUDGET'!L53</f>
        <v>0</v>
      </c>
      <c r="M31" s="129">
        <f>+'2019 BUDGET'!L68+'2019 BUDGET'!M53</f>
        <v>0</v>
      </c>
      <c r="N31" s="109"/>
      <c r="O31" s="130">
        <f t="shared" si="2"/>
        <v>0</v>
      </c>
    </row>
    <row r="32" spans="1:15" x14ac:dyDescent="0.25">
      <c r="A32" s="117"/>
      <c r="B32" s="131">
        <v>0</v>
      </c>
      <c r="C32" s="131">
        <v>0</v>
      </c>
      <c r="D32" s="131">
        <v>50600</v>
      </c>
      <c r="E32" s="131">
        <v>6000</v>
      </c>
      <c r="F32" s="131">
        <v>3000</v>
      </c>
      <c r="G32" s="131">
        <v>70600</v>
      </c>
      <c r="H32" s="131">
        <v>6000</v>
      </c>
      <c r="I32" s="131">
        <v>6000</v>
      </c>
      <c r="J32" s="131">
        <v>53600</v>
      </c>
      <c r="K32" s="131">
        <v>0</v>
      </c>
      <c r="L32" s="131">
        <v>0</v>
      </c>
      <c r="M32" s="131">
        <v>45600</v>
      </c>
      <c r="N32" s="132"/>
      <c r="O32" s="131">
        <f>SUM(O22:O31)</f>
        <v>365000</v>
      </c>
    </row>
    <row r="33" spans="1:15" ht="16.5" thickBot="1" x14ac:dyDescent="0.3"/>
    <row r="34" spans="1:15" ht="16.5" thickBot="1" x14ac:dyDescent="0.3">
      <c r="A34" s="31" t="s">
        <v>24</v>
      </c>
      <c r="B34" s="150" t="s">
        <v>2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2"/>
      <c r="N34" s="139">
        <v>2020</v>
      </c>
      <c r="O34" s="32"/>
    </row>
    <row r="35" spans="1:15" x14ac:dyDescent="0.25">
      <c r="A35" s="21" t="s">
        <v>25</v>
      </c>
      <c r="B35" s="33">
        <v>1</v>
      </c>
      <c r="C35" s="34">
        <v>2</v>
      </c>
      <c r="D35" s="33">
        <v>3</v>
      </c>
      <c r="E35" s="33">
        <v>4</v>
      </c>
      <c r="F35" s="33">
        <v>5</v>
      </c>
      <c r="G35" s="33">
        <v>6</v>
      </c>
      <c r="H35" s="33">
        <v>7</v>
      </c>
      <c r="I35" s="33">
        <v>8</v>
      </c>
      <c r="J35" s="33">
        <v>9</v>
      </c>
      <c r="K35" s="33">
        <v>10</v>
      </c>
      <c r="L35" s="33">
        <v>11</v>
      </c>
      <c r="M35" s="33">
        <v>12</v>
      </c>
      <c r="N35" s="153" t="s">
        <v>26</v>
      </c>
      <c r="O35" s="154"/>
    </row>
    <row r="36" spans="1:15" x14ac:dyDescent="0.25">
      <c r="A36" s="21"/>
      <c r="B36" s="35">
        <f>+'2020 BUDGET'!B44</f>
        <v>0</v>
      </c>
      <c r="C36" s="35">
        <f>+'2020 BUDGET'!C44</f>
        <v>0</v>
      </c>
      <c r="D36" s="35">
        <f>+'2020 BUDGET'!D44</f>
        <v>0</v>
      </c>
      <c r="E36" s="35">
        <f>+'2020 BUDGET'!E44</f>
        <v>0</v>
      </c>
      <c r="F36" s="35">
        <f>+'2020 BUDGET'!F44</f>
        <v>0</v>
      </c>
      <c r="G36" s="35">
        <f>+'2020 BUDGET'!G44</f>
        <v>0</v>
      </c>
      <c r="H36" s="35">
        <f>+'2020 BUDGET'!H44</f>
        <v>0</v>
      </c>
      <c r="I36" s="35">
        <f>+'2020 BUDGET'!I44</f>
        <v>0</v>
      </c>
      <c r="J36" s="35">
        <f>+'2020 BUDGET'!J44</f>
        <v>0</v>
      </c>
      <c r="K36" s="35">
        <f>+'2020 BUDGET'!K44</f>
        <v>0</v>
      </c>
      <c r="L36" s="35">
        <f>+'2020 BUDGET'!L44</f>
        <v>0</v>
      </c>
      <c r="M36" s="35">
        <f>+'2020 BUDGET'!M44</f>
        <v>0</v>
      </c>
      <c r="N36" s="36"/>
      <c r="O36" s="37">
        <f>SUM(B36:N36)</f>
        <v>0</v>
      </c>
    </row>
    <row r="37" spans="1:15" x14ac:dyDescent="0.25">
      <c r="A37" s="21" t="s">
        <v>27</v>
      </c>
      <c r="B37" s="35">
        <f>+'2020 BUDGET'!B45</f>
        <v>20000</v>
      </c>
      <c r="C37" s="35">
        <f>+'2020 BUDGET'!C45</f>
        <v>0</v>
      </c>
      <c r="D37" s="35">
        <f>+'2020 BUDGET'!D45</f>
        <v>45000</v>
      </c>
      <c r="E37" s="35">
        <f>+'2020 BUDGET'!E45</f>
        <v>0</v>
      </c>
      <c r="F37" s="35">
        <f>+'2020 BUDGET'!F45</f>
        <v>0</v>
      </c>
      <c r="G37" s="35">
        <f>+'2020 BUDGET'!G45</f>
        <v>60000</v>
      </c>
      <c r="H37" s="35">
        <f>+'2020 BUDGET'!H45</f>
        <v>5000</v>
      </c>
      <c r="I37" s="35">
        <f>+'2020 BUDGET'!I45</f>
        <v>5000</v>
      </c>
      <c r="J37" s="35">
        <f>+'2020 BUDGET'!J45</f>
        <v>40000</v>
      </c>
      <c r="K37" s="35">
        <f>+'2020 BUDGET'!K45</f>
        <v>0</v>
      </c>
      <c r="L37" s="35">
        <f>+'2020 BUDGET'!L45</f>
        <v>0</v>
      </c>
      <c r="M37" s="35">
        <f>+'2020 BUDGET'!M45</f>
        <v>40000</v>
      </c>
      <c r="N37" s="36"/>
      <c r="O37" s="37">
        <f t="shared" ref="O37:O46" si="3">SUM(B37:N37)</f>
        <v>215000</v>
      </c>
    </row>
    <row r="38" spans="1:15" x14ac:dyDescent="0.25">
      <c r="A38" s="21" t="s">
        <v>28</v>
      </c>
      <c r="B38" s="35">
        <f>+'2020 BUDGET'!B46</f>
        <v>0</v>
      </c>
      <c r="C38" s="35">
        <f>+'2020 BUDGET'!C46</f>
        <v>0</v>
      </c>
      <c r="D38" s="35">
        <f>+'2020 BUDGET'!D46</f>
        <v>10000</v>
      </c>
      <c r="E38" s="35">
        <f>+'2020 BUDGET'!E46</f>
        <v>0</v>
      </c>
      <c r="F38" s="35">
        <f>+'2020 BUDGET'!F46</f>
        <v>0</v>
      </c>
      <c r="G38" s="35">
        <f>+'2020 BUDGET'!G46</f>
        <v>10000</v>
      </c>
      <c r="H38" s="35">
        <f>+'2020 BUDGET'!H46</f>
        <v>0</v>
      </c>
      <c r="I38" s="35">
        <f>+'2020 BUDGET'!I46</f>
        <v>0</v>
      </c>
      <c r="J38" s="35">
        <f>+'2020 BUDGET'!J46</f>
        <v>10000</v>
      </c>
      <c r="K38" s="35">
        <f>+'2020 BUDGET'!K46</f>
        <v>0</v>
      </c>
      <c r="L38" s="35">
        <f>+'2020 BUDGET'!L46</f>
        <v>0</v>
      </c>
      <c r="M38" s="35">
        <f>+'2020 BUDGET'!M46</f>
        <v>10000</v>
      </c>
      <c r="N38" s="36"/>
      <c r="O38" s="37">
        <f t="shared" si="3"/>
        <v>40000</v>
      </c>
    </row>
    <row r="39" spans="1:15" x14ac:dyDescent="0.25">
      <c r="A39" s="21" t="s">
        <v>29</v>
      </c>
      <c r="B39" s="35">
        <f>+'2020 BUDGET'!B47</f>
        <v>0</v>
      </c>
      <c r="C39" s="35">
        <f>+'2020 BUDGET'!C47</f>
        <v>0</v>
      </c>
      <c r="D39" s="35">
        <f>+'2020 BUDGET'!D47</f>
        <v>0</v>
      </c>
      <c r="E39" s="35">
        <f>+'2020 BUDGET'!E47</f>
        <v>0</v>
      </c>
      <c r="F39" s="35">
        <f>+'2020 BUDGET'!F47</f>
        <v>0</v>
      </c>
      <c r="G39" s="35">
        <f>+'2020 BUDGET'!G47</f>
        <v>0</v>
      </c>
      <c r="H39" s="35">
        <f>+'2020 BUDGET'!H47</f>
        <v>0</v>
      </c>
      <c r="I39" s="35">
        <f>+'2020 BUDGET'!I47</f>
        <v>0</v>
      </c>
      <c r="J39" s="35">
        <f>+'2020 BUDGET'!J47</f>
        <v>0</v>
      </c>
      <c r="K39" s="35">
        <f>+'2020 BUDGET'!K47</f>
        <v>0</v>
      </c>
      <c r="L39" s="35">
        <f>+'2020 BUDGET'!L47</f>
        <v>0</v>
      </c>
      <c r="M39" s="35">
        <f>+'2020 BUDGET'!M47</f>
        <v>0</v>
      </c>
      <c r="N39" s="36"/>
      <c r="O39" s="37">
        <f t="shared" si="3"/>
        <v>0</v>
      </c>
    </row>
    <row r="40" spans="1:15" x14ac:dyDescent="0.25">
      <c r="A40" s="21"/>
      <c r="B40" s="35">
        <f>+'2020 BUDGET'!B48</f>
        <v>0</v>
      </c>
      <c r="C40" s="35">
        <f>+'2020 BUDGET'!C48</f>
        <v>0</v>
      </c>
      <c r="D40" s="35">
        <f>+'2020 BUDGET'!D48</f>
        <v>0</v>
      </c>
      <c r="E40" s="35">
        <f>+'2020 BUDGET'!E48</f>
        <v>0</v>
      </c>
      <c r="F40" s="35">
        <f>+'2020 BUDGET'!F48</f>
        <v>0</v>
      </c>
      <c r="G40" s="35">
        <f>+'2020 BUDGET'!G48</f>
        <v>0</v>
      </c>
      <c r="H40" s="35">
        <f>+'2020 BUDGET'!H48</f>
        <v>0</v>
      </c>
      <c r="I40" s="35">
        <f>+'2020 BUDGET'!I48</f>
        <v>0</v>
      </c>
      <c r="J40" s="35">
        <f>+'2020 BUDGET'!J48</f>
        <v>0</v>
      </c>
      <c r="K40" s="35">
        <f>+'2020 BUDGET'!K48</f>
        <v>0</v>
      </c>
      <c r="L40" s="35">
        <f>+'2020 BUDGET'!L48</f>
        <v>0</v>
      </c>
      <c r="M40" s="35">
        <f>+'2020 BUDGET'!M48</f>
        <v>0</v>
      </c>
      <c r="N40" s="36"/>
      <c r="O40" s="37">
        <f t="shared" si="3"/>
        <v>0</v>
      </c>
    </row>
    <row r="41" spans="1:15" x14ac:dyDescent="0.25">
      <c r="A41" s="21" t="s">
        <v>40</v>
      </c>
      <c r="B41" s="35">
        <f>+'2020 BUDGET'!B49</f>
        <v>0</v>
      </c>
      <c r="C41" s="35">
        <f>+'2020 BUDGET'!C49</f>
        <v>0</v>
      </c>
      <c r="D41" s="35">
        <f>+'2020 BUDGET'!D49</f>
        <v>0</v>
      </c>
      <c r="E41" s="35">
        <f>+'2020 BUDGET'!E49</f>
        <v>6000</v>
      </c>
      <c r="F41" s="35">
        <f>+'2020 BUDGET'!F49</f>
        <v>3000</v>
      </c>
      <c r="G41" s="35">
        <f>+'2020 BUDGET'!G49</f>
        <v>3000</v>
      </c>
      <c r="H41" s="35">
        <f>+'2020 BUDGET'!H49</f>
        <v>4000</v>
      </c>
      <c r="I41" s="35">
        <f>+'2020 BUDGET'!I49</f>
        <v>4000</v>
      </c>
      <c r="J41" s="35">
        <f>+'2020 BUDGET'!J49</f>
        <v>6000</v>
      </c>
      <c r="K41" s="35">
        <f>+'2020 BUDGET'!K49</f>
        <v>0</v>
      </c>
      <c r="L41" s="35">
        <f>+'2020 BUDGET'!L49</f>
        <v>0</v>
      </c>
      <c r="M41" s="35">
        <f>+'2020 BUDGET'!M49</f>
        <v>0</v>
      </c>
      <c r="N41" s="36"/>
      <c r="O41" s="37">
        <f t="shared" si="3"/>
        <v>26000</v>
      </c>
    </row>
    <row r="42" spans="1:15" x14ac:dyDescent="0.25">
      <c r="A42" s="21" t="s">
        <v>41</v>
      </c>
      <c r="B42" s="35">
        <f>+'2020 BUDGET'!B50</f>
        <v>0</v>
      </c>
      <c r="C42" s="35">
        <f>+'2020 BUDGET'!C50</f>
        <v>0</v>
      </c>
      <c r="D42" s="35">
        <f>+'2020 BUDGET'!D50</f>
        <v>0</v>
      </c>
      <c r="E42" s="35">
        <f>+'2020 BUDGET'!E50</f>
        <v>0</v>
      </c>
      <c r="F42" s="35">
        <f>+'2020 BUDGET'!F50</f>
        <v>0</v>
      </c>
      <c r="G42" s="35">
        <f>+'2020 BUDGET'!G50</f>
        <v>2000</v>
      </c>
      <c r="H42" s="35">
        <f>+'2020 BUDGET'!H50</f>
        <v>2000</v>
      </c>
      <c r="I42" s="35">
        <f>+'2020 BUDGET'!I50</f>
        <v>2000</v>
      </c>
      <c r="J42" s="35">
        <f>+'2020 BUDGET'!J50</f>
        <v>2000</v>
      </c>
      <c r="K42" s="35">
        <f>+'2020 BUDGET'!K50</f>
        <v>0</v>
      </c>
      <c r="L42" s="35">
        <f>+'2020 BUDGET'!L50</f>
        <v>0</v>
      </c>
      <c r="M42" s="35">
        <f>+'2020 BUDGET'!M50</f>
        <v>0</v>
      </c>
      <c r="N42" s="36"/>
      <c r="O42" s="37">
        <f t="shared" si="3"/>
        <v>8000</v>
      </c>
    </row>
    <row r="43" spans="1:15" x14ac:dyDescent="0.25">
      <c r="A43" s="21" t="s">
        <v>42</v>
      </c>
      <c r="B43" s="35">
        <f>+'2020 BUDGET'!B51</f>
        <v>0</v>
      </c>
      <c r="C43" s="35">
        <f>+'2020 BUDGET'!C51</f>
        <v>0</v>
      </c>
      <c r="D43" s="35">
        <f>+'2020 BUDGET'!D51</f>
        <v>600</v>
      </c>
      <c r="E43" s="35">
        <f>+'2020 BUDGET'!E51</f>
        <v>0</v>
      </c>
      <c r="F43" s="35">
        <f>+'2020 BUDGET'!F51</f>
        <v>0</v>
      </c>
      <c r="G43" s="35">
        <f>+'2020 BUDGET'!G51</f>
        <v>600</v>
      </c>
      <c r="H43" s="35">
        <f>+'2020 BUDGET'!H51</f>
        <v>0</v>
      </c>
      <c r="I43" s="35">
        <f>+'2020 BUDGET'!I51</f>
        <v>0</v>
      </c>
      <c r="J43" s="35">
        <f>+'2020 BUDGET'!J51</f>
        <v>600</v>
      </c>
      <c r="K43" s="35">
        <f>+'2020 BUDGET'!K51</f>
        <v>0</v>
      </c>
      <c r="L43" s="35">
        <f>+'2020 BUDGET'!L51</f>
        <v>0</v>
      </c>
      <c r="M43" s="35">
        <f>+'2020 BUDGET'!M51</f>
        <v>600</v>
      </c>
      <c r="N43" s="36"/>
      <c r="O43" s="37">
        <f t="shared" si="3"/>
        <v>2400</v>
      </c>
    </row>
    <row r="44" spans="1:15" x14ac:dyDescent="0.25">
      <c r="A44" s="21"/>
      <c r="B44" s="35">
        <f>+'2020 BUDGET'!B52</f>
        <v>0</v>
      </c>
      <c r="C44" s="35">
        <f>+'2020 BUDGET'!C52</f>
        <v>0</v>
      </c>
      <c r="D44" s="35">
        <f>+'2020 BUDGET'!D52</f>
        <v>0</v>
      </c>
      <c r="E44" s="35">
        <f>+'2020 BUDGET'!E52</f>
        <v>0</v>
      </c>
      <c r="F44" s="35">
        <f>+'2020 BUDGET'!F52</f>
        <v>0</v>
      </c>
      <c r="G44" s="35">
        <f>+'2020 BUDGET'!G52</f>
        <v>0</v>
      </c>
      <c r="H44" s="35">
        <f>+'2020 BUDGET'!H52</f>
        <v>0</v>
      </c>
      <c r="I44" s="35">
        <f>+'2020 BUDGET'!I52</f>
        <v>0</v>
      </c>
      <c r="J44" s="35">
        <f>+'2020 BUDGET'!J52</f>
        <v>0</v>
      </c>
      <c r="K44" s="35">
        <f>+'2020 BUDGET'!K52</f>
        <v>0</v>
      </c>
      <c r="L44" s="35">
        <f>+'2020 BUDGET'!L52</f>
        <v>0</v>
      </c>
      <c r="M44" s="35">
        <f>+'2020 BUDGET'!M52</f>
        <v>0</v>
      </c>
      <c r="N44" s="36"/>
      <c r="O44" s="37">
        <f t="shared" si="3"/>
        <v>0</v>
      </c>
    </row>
    <row r="45" spans="1:15" x14ac:dyDescent="0.25">
      <c r="A45" s="21"/>
      <c r="B45" s="35">
        <f>+'2020 BUDGET'!B53</f>
        <v>0</v>
      </c>
      <c r="C45" s="35">
        <f>+'2020 BUDGET'!C53</f>
        <v>0</v>
      </c>
      <c r="D45" s="35">
        <f>+'2020 BUDGET'!D53</f>
        <v>0</v>
      </c>
      <c r="E45" s="35">
        <f>+'2020 BUDGET'!E53</f>
        <v>0</v>
      </c>
      <c r="F45" s="35">
        <f>+'2020 BUDGET'!F53</f>
        <v>0</v>
      </c>
      <c r="G45" s="35">
        <f>+'2020 BUDGET'!G53</f>
        <v>0</v>
      </c>
      <c r="H45" s="35">
        <f>+'2020 BUDGET'!H53</f>
        <v>0</v>
      </c>
      <c r="I45" s="35">
        <f>+'2020 BUDGET'!I53</f>
        <v>0</v>
      </c>
      <c r="J45" s="35">
        <f>+'2020 BUDGET'!J53</f>
        <v>0</v>
      </c>
      <c r="K45" s="35">
        <f>+'2020 BUDGET'!K53</f>
        <v>0</v>
      </c>
      <c r="L45" s="35">
        <f>+'2020 BUDGET'!L53</f>
        <v>0</v>
      </c>
      <c r="M45" s="35">
        <f>+'2020 BUDGET'!M53</f>
        <v>0</v>
      </c>
      <c r="N45" s="36"/>
      <c r="O45" s="37">
        <f t="shared" si="3"/>
        <v>0</v>
      </c>
    </row>
    <row r="46" spans="1:15" x14ac:dyDescent="0.25">
      <c r="A46" s="21"/>
      <c r="B46" s="38">
        <f>SUM(B36:B45)</f>
        <v>20000</v>
      </c>
      <c r="C46" s="38">
        <f t="shared" ref="C46:M46" si="4">SUM(C36:C45)</f>
        <v>0</v>
      </c>
      <c r="D46" s="38">
        <f t="shared" si="4"/>
        <v>55600</v>
      </c>
      <c r="E46" s="38">
        <f t="shared" si="4"/>
        <v>6000</v>
      </c>
      <c r="F46" s="38">
        <f t="shared" si="4"/>
        <v>3000</v>
      </c>
      <c r="G46" s="38">
        <f t="shared" si="4"/>
        <v>75600</v>
      </c>
      <c r="H46" s="38">
        <f t="shared" si="4"/>
        <v>11000</v>
      </c>
      <c r="I46" s="38">
        <f t="shared" si="4"/>
        <v>11000</v>
      </c>
      <c r="J46" s="38">
        <f t="shared" si="4"/>
        <v>58600</v>
      </c>
      <c r="K46" s="38">
        <f t="shared" si="4"/>
        <v>0</v>
      </c>
      <c r="L46" s="38">
        <f t="shared" si="4"/>
        <v>0</v>
      </c>
      <c r="M46" s="38">
        <f t="shared" si="4"/>
        <v>50600</v>
      </c>
      <c r="N46" s="39"/>
      <c r="O46" s="40">
        <f t="shared" si="3"/>
        <v>291400</v>
      </c>
    </row>
    <row r="48" spans="1:15" x14ac:dyDescent="0.25">
      <c r="N48" s="143" t="s">
        <v>177</v>
      </c>
    </row>
    <row r="49" spans="13:15" x14ac:dyDescent="0.25">
      <c r="M49" s="143">
        <v>2018</v>
      </c>
      <c r="N49" s="141"/>
      <c r="O49" s="142">
        <f>+O18</f>
        <v>400000</v>
      </c>
    </row>
    <row r="50" spans="13:15" x14ac:dyDescent="0.25">
      <c r="M50" s="143">
        <v>2019</v>
      </c>
      <c r="N50" s="141"/>
      <c r="O50" s="142">
        <f>+O32</f>
        <v>365000</v>
      </c>
    </row>
    <row r="51" spans="13:15" x14ac:dyDescent="0.25">
      <c r="M51" s="143">
        <v>2020</v>
      </c>
      <c r="N51" s="141"/>
      <c r="O51" s="142">
        <f>+O46</f>
        <v>291400</v>
      </c>
    </row>
    <row r="52" spans="13:15" ht="16.5" thickBot="1" x14ac:dyDescent="0.3">
      <c r="M52" s="45"/>
    </row>
    <row r="53" spans="13:15" x14ac:dyDescent="0.25">
      <c r="M53" s="144" t="s">
        <v>176</v>
      </c>
      <c r="N53" s="145"/>
      <c r="O53" s="146">
        <f>SUM(O49:O51)</f>
        <v>1056400</v>
      </c>
    </row>
  </sheetData>
  <sheetProtection password="CA39" sheet="1" objects="1" scenarios="1"/>
  <mergeCells count="6">
    <mergeCell ref="N35:O35"/>
    <mergeCell ref="B6:M6"/>
    <mergeCell ref="N7:O7"/>
    <mergeCell ref="B20:M20"/>
    <mergeCell ref="N21:O21"/>
    <mergeCell ref="B34:M34"/>
  </mergeCells>
  <phoneticPr fontId="11" type="noConversion"/>
  <pageMargins left="0.75" right="0.75" top="1" bottom="1" header="0.5" footer="0.5"/>
  <pageSetup scale="56" orientation="landscape" r:id="rId1"/>
  <headerFooter>
    <oddHeader>&amp;C&amp;"Calibri,Bold"&amp;16&amp;K000000MR. DOUGLAS _x000D_2018-2020_x000D_REVENUE ESTIMATES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workbookViewId="0">
      <selection activeCell="A19" sqref="A19"/>
    </sheetView>
  </sheetViews>
  <sheetFormatPr defaultColWidth="11" defaultRowHeight="15.75" x14ac:dyDescent="0.25"/>
  <cols>
    <col min="1" max="1" width="7.125" customWidth="1"/>
    <col min="2" max="2" width="24.5" customWidth="1"/>
    <col min="11" max="11" width="10.875" customWidth="1"/>
    <col min="12" max="12" width="0.375" customWidth="1"/>
  </cols>
  <sheetData>
    <row r="1" spans="1:16" ht="16.5" thickBot="1" x14ac:dyDescent="0.3">
      <c r="A1" s="46"/>
      <c r="B1" s="46"/>
      <c r="C1" s="46"/>
      <c r="D1" s="163" t="s">
        <v>45</v>
      </c>
      <c r="E1" s="164"/>
      <c r="F1" s="164"/>
      <c r="G1" s="165"/>
      <c r="H1" s="46"/>
      <c r="I1" s="46"/>
      <c r="J1" s="46"/>
      <c r="K1" s="46"/>
      <c r="L1" s="46"/>
      <c r="M1" s="47"/>
      <c r="N1" s="47"/>
      <c r="O1" s="47"/>
      <c r="P1" s="47"/>
    </row>
    <row r="2" spans="1:16" x14ac:dyDescent="0.25">
      <c r="A2" s="46"/>
      <c r="B2" s="46"/>
      <c r="C2" s="46"/>
      <c r="D2" s="48"/>
      <c r="E2" s="48"/>
      <c r="F2" s="48"/>
      <c r="G2" s="49"/>
      <c r="H2" s="46"/>
      <c r="I2" s="46"/>
      <c r="J2" s="46"/>
      <c r="K2" s="46"/>
      <c r="L2" s="46"/>
      <c r="M2" s="47"/>
      <c r="N2" s="47"/>
      <c r="O2" s="47"/>
      <c r="P2" s="47"/>
    </row>
    <row r="3" spans="1:16" x14ac:dyDescent="0.25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47"/>
      <c r="O3" s="47"/>
      <c r="P3" s="47"/>
    </row>
    <row r="4" spans="1:16" x14ac:dyDescent="0.2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</row>
    <row r="5" spans="1:16" ht="16.5" thickBo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47"/>
      <c r="P5" s="47"/>
    </row>
    <row r="6" spans="1:16" ht="16.5" thickBot="1" x14ac:dyDescent="0.3">
      <c r="A6" s="166" t="s">
        <v>48</v>
      </c>
      <c r="B6" s="166" t="s">
        <v>49</v>
      </c>
      <c r="C6" s="50" t="s">
        <v>50</v>
      </c>
      <c r="D6" s="50" t="s">
        <v>51</v>
      </c>
      <c r="E6" s="50" t="s">
        <v>52</v>
      </c>
      <c r="F6" s="50"/>
      <c r="G6" s="166" t="s">
        <v>53</v>
      </c>
      <c r="H6" s="166" t="s">
        <v>54</v>
      </c>
      <c r="I6" s="51"/>
      <c r="J6" s="51"/>
      <c r="K6" s="46"/>
      <c r="L6" s="46"/>
      <c r="M6" s="47"/>
      <c r="N6" s="47"/>
      <c r="O6" s="47"/>
      <c r="P6" s="47"/>
    </row>
    <row r="7" spans="1:16" ht="16.5" thickBot="1" x14ac:dyDescent="0.3">
      <c r="A7" s="167"/>
      <c r="B7" s="167"/>
      <c r="C7" s="168" t="s">
        <v>55</v>
      </c>
      <c r="D7" s="169"/>
      <c r="E7" s="169"/>
      <c r="F7" s="52" t="s">
        <v>56</v>
      </c>
      <c r="G7" s="167"/>
      <c r="H7" s="167"/>
      <c r="I7" s="53"/>
      <c r="J7" s="53"/>
      <c r="K7" s="46"/>
      <c r="L7" s="46"/>
      <c r="M7" s="47"/>
      <c r="N7" s="47"/>
      <c r="O7" s="47"/>
      <c r="P7" s="47"/>
    </row>
    <row r="8" spans="1:16" x14ac:dyDescent="0.25">
      <c r="A8" s="46"/>
      <c r="B8" s="46"/>
      <c r="C8" s="54"/>
      <c r="D8" s="54"/>
      <c r="E8" s="54"/>
      <c r="F8" s="54"/>
      <c r="G8" s="46"/>
      <c r="H8" s="46"/>
      <c r="I8" s="46"/>
      <c r="J8" s="46"/>
      <c r="K8" s="46"/>
      <c r="L8" s="46"/>
      <c r="M8" s="47"/>
      <c r="N8" s="47"/>
      <c r="O8" s="47"/>
      <c r="P8" s="47"/>
    </row>
    <row r="9" spans="1:16" x14ac:dyDescent="0.25">
      <c r="A9" s="46" t="s">
        <v>57</v>
      </c>
      <c r="B9" s="55"/>
      <c r="C9" s="56">
        <v>8</v>
      </c>
      <c r="D9" s="56">
        <v>10</v>
      </c>
      <c r="E9" s="54">
        <v>2</v>
      </c>
      <c r="F9" s="56"/>
      <c r="G9" s="57"/>
      <c r="H9" s="57"/>
      <c r="I9" s="57"/>
      <c r="J9" s="57"/>
      <c r="K9" s="58"/>
      <c r="L9" s="58"/>
      <c r="M9" s="59"/>
      <c r="N9" s="60"/>
      <c r="O9" s="61"/>
      <c r="P9" s="61"/>
    </row>
    <row r="10" spans="1:16" x14ac:dyDescent="0.25">
      <c r="A10" s="46"/>
      <c r="B10" s="55"/>
      <c r="C10" s="56"/>
      <c r="D10" s="56"/>
      <c r="E10" s="56"/>
      <c r="F10" s="56"/>
      <c r="G10" s="57"/>
      <c r="H10" s="57"/>
      <c r="I10" s="57"/>
      <c r="J10" s="57"/>
      <c r="K10" s="58"/>
      <c r="L10" s="58"/>
      <c r="M10" s="59"/>
      <c r="N10" s="60"/>
      <c r="O10" s="61"/>
      <c r="P10" s="61"/>
    </row>
    <row r="11" spans="1:16" x14ac:dyDescent="0.25">
      <c r="A11" s="46" t="s">
        <v>58</v>
      </c>
      <c r="B11" s="55"/>
      <c r="C11" s="56"/>
      <c r="D11" s="56"/>
      <c r="E11" s="54"/>
      <c r="F11" s="54">
        <v>2</v>
      </c>
      <c r="G11" s="57">
        <v>75000</v>
      </c>
      <c r="H11" s="57">
        <v>150000</v>
      </c>
      <c r="I11" s="57"/>
      <c r="J11" s="57">
        <v>150000</v>
      </c>
      <c r="K11" s="62"/>
      <c r="L11" s="62"/>
      <c r="M11" s="59"/>
      <c r="N11" s="60"/>
      <c r="O11" s="61"/>
      <c r="P11" s="61"/>
    </row>
    <row r="12" spans="1:16" x14ac:dyDescent="0.25">
      <c r="A12" s="55"/>
      <c r="B12" s="55"/>
      <c r="C12" s="56"/>
      <c r="D12" s="56"/>
      <c r="E12" s="54"/>
      <c r="F12" s="54"/>
      <c r="G12" s="57"/>
      <c r="H12" s="57"/>
      <c r="I12" s="57"/>
      <c r="J12" s="57"/>
      <c r="K12" s="62"/>
      <c r="L12" s="62"/>
      <c r="M12" s="59"/>
      <c r="N12" s="60"/>
      <c r="O12" s="61"/>
      <c r="P12" s="61"/>
    </row>
    <row r="13" spans="1:16" x14ac:dyDescent="0.25">
      <c r="A13" s="63" t="s">
        <v>59</v>
      </c>
      <c r="B13" s="46" t="s">
        <v>60</v>
      </c>
      <c r="C13" s="56">
        <v>11</v>
      </c>
      <c r="D13" s="56">
        <v>14</v>
      </c>
      <c r="E13" s="54">
        <v>3</v>
      </c>
      <c r="F13" s="54"/>
      <c r="G13" s="57"/>
      <c r="H13" s="57"/>
      <c r="I13" s="57"/>
      <c r="J13" s="57"/>
      <c r="K13" s="62"/>
      <c r="L13" s="62"/>
      <c r="M13" s="59"/>
      <c r="N13" s="60"/>
      <c r="O13" s="61"/>
      <c r="P13" s="61"/>
    </row>
    <row r="14" spans="1:16" x14ac:dyDescent="0.25">
      <c r="A14" s="64"/>
      <c r="B14" s="65"/>
      <c r="C14" s="56"/>
      <c r="D14" s="56"/>
      <c r="E14" s="54"/>
      <c r="F14" s="54"/>
      <c r="G14" s="57"/>
      <c r="H14" s="57"/>
      <c r="I14" s="57"/>
      <c r="J14" s="57"/>
      <c r="K14" s="62"/>
      <c r="L14" s="62"/>
      <c r="M14" s="59"/>
      <c r="N14" s="60"/>
      <c r="O14" s="61"/>
      <c r="P14" s="61"/>
    </row>
    <row r="15" spans="1:16" x14ac:dyDescent="0.25">
      <c r="A15" s="64"/>
      <c r="B15" s="65" t="s">
        <v>61</v>
      </c>
      <c r="C15" s="56"/>
      <c r="D15" s="56"/>
      <c r="E15" s="54"/>
      <c r="F15" s="54">
        <v>2</v>
      </c>
      <c r="G15" s="57">
        <v>900</v>
      </c>
      <c r="H15" s="57">
        <v>1800</v>
      </c>
      <c r="I15" s="57"/>
      <c r="J15" s="57"/>
      <c r="K15" s="62"/>
      <c r="L15" s="62"/>
      <c r="M15" s="59"/>
      <c r="N15" s="60"/>
      <c r="O15" s="61"/>
      <c r="P15" s="61"/>
    </row>
    <row r="16" spans="1:16" x14ac:dyDescent="0.25">
      <c r="A16" s="64"/>
      <c r="B16" s="65" t="s">
        <v>62</v>
      </c>
      <c r="C16" s="56"/>
      <c r="D16" s="56"/>
      <c r="E16" s="54"/>
      <c r="F16" s="54">
        <v>2</v>
      </c>
      <c r="G16" s="57">
        <v>750</v>
      </c>
      <c r="H16" s="57">
        <v>1500</v>
      </c>
      <c r="I16" s="57"/>
      <c r="J16" s="57"/>
      <c r="K16" s="62"/>
      <c r="L16" s="62"/>
      <c r="M16" s="59"/>
      <c r="N16" s="60"/>
      <c r="O16" s="61"/>
      <c r="P16" s="61"/>
    </row>
    <row r="17" spans="1:16" x14ac:dyDescent="0.25">
      <c r="A17" s="64"/>
      <c r="B17" s="65" t="s">
        <v>63</v>
      </c>
      <c r="C17" s="56"/>
      <c r="D17" s="56"/>
      <c r="E17" s="54"/>
      <c r="F17" s="54">
        <v>2</v>
      </c>
      <c r="G17" s="57">
        <v>550</v>
      </c>
      <c r="H17" s="57">
        <v>1100</v>
      </c>
      <c r="I17" s="57"/>
      <c r="J17" s="57"/>
      <c r="K17" s="62"/>
      <c r="L17" s="62"/>
      <c r="M17" s="59"/>
      <c r="N17" s="60"/>
      <c r="O17" s="61"/>
      <c r="P17" s="61"/>
    </row>
    <row r="18" spans="1:16" x14ac:dyDescent="0.25">
      <c r="A18" s="64"/>
      <c r="B18" s="65" t="s">
        <v>64</v>
      </c>
      <c r="C18" s="56"/>
      <c r="D18" s="56"/>
      <c r="E18" s="54"/>
      <c r="F18" s="54">
        <v>2</v>
      </c>
      <c r="G18" s="57">
        <v>650</v>
      </c>
      <c r="H18" s="57">
        <v>1300</v>
      </c>
      <c r="I18" s="57"/>
      <c r="J18" s="57"/>
      <c r="K18" s="62"/>
      <c r="L18" s="62"/>
      <c r="M18" s="59"/>
      <c r="N18" s="60"/>
      <c r="O18" s="61"/>
      <c r="P18" s="61"/>
    </row>
    <row r="19" spans="1:16" x14ac:dyDescent="0.25">
      <c r="A19" s="64"/>
      <c r="B19" s="65" t="s">
        <v>65</v>
      </c>
      <c r="C19" s="56"/>
      <c r="D19" s="56"/>
      <c r="E19" s="54"/>
      <c r="F19" s="54">
        <v>2</v>
      </c>
      <c r="G19" s="57">
        <v>1100</v>
      </c>
      <c r="H19" s="57">
        <v>2200</v>
      </c>
      <c r="I19" s="57"/>
      <c r="J19" s="57"/>
      <c r="K19" s="62"/>
      <c r="L19" s="62"/>
      <c r="M19" s="59"/>
      <c r="N19" s="60"/>
      <c r="O19" s="61"/>
      <c r="P19" s="61"/>
    </row>
    <row r="20" spans="1:16" x14ac:dyDescent="0.25">
      <c r="A20" s="64"/>
      <c r="B20" s="65" t="s">
        <v>66</v>
      </c>
      <c r="C20" s="56"/>
      <c r="D20" s="56"/>
      <c r="E20" s="54"/>
      <c r="F20" s="54">
        <v>2</v>
      </c>
      <c r="G20" s="57">
        <v>2700</v>
      </c>
      <c r="H20" s="57">
        <v>5400</v>
      </c>
      <c r="I20" s="57"/>
      <c r="J20" s="57"/>
      <c r="K20" s="62"/>
      <c r="L20" s="62"/>
      <c r="M20" s="59"/>
      <c r="N20" s="60"/>
      <c r="O20" s="61"/>
      <c r="P20" s="61"/>
    </row>
    <row r="21" spans="1:16" x14ac:dyDescent="0.25">
      <c r="A21" s="64"/>
      <c r="B21" s="65" t="s">
        <v>67</v>
      </c>
      <c r="C21" s="56"/>
      <c r="D21" s="56"/>
      <c r="E21" s="54"/>
      <c r="F21" s="54">
        <v>4</v>
      </c>
      <c r="G21" s="57">
        <v>900</v>
      </c>
      <c r="H21" s="57">
        <v>3600</v>
      </c>
      <c r="I21" s="57"/>
      <c r="J21" s="57"/>
      <c r="K21" s="62"/>
      <c r="L21" s="62"/>
      <c r="M21" s="59"/>
      <c r="N21" s="60"/>
      <c r="O21" s="61"/>
      <c r="P21" s="61"/>
    </row>
    <row r="22" spans="1:16" x14ac:dyDescent="0.25">
      <c r="A22" s="64"/>
      <c r="B22" s="65" t="s">
        <v>68</v>
      </c>
      <c r="C22" s="56"/>
      <c r="D22" s="56"/>
      <c r="E22" s="54"/>
      <c r="F22" s="54" t="s">
        <v>69</v>
      </c>
      <c r="G22" s="57"/>
      <c r="H22" s="57"/>
      <c r="I22" s="57"/>
      <c r="J22" s="57"/>
      <c r="K22" s="62"/>
      <c r="L22" s="62"/>
      <c r="M22" s="59"/>
      <c r="N22" s="60"/>
      <c r="O22" s="61"/>
      <c r="P22" s="61"/>
    </row>
    <row r="23" spans="1:16" x14ac:dyDescent="0.25">
      <c r="A23" s="64"/>
      <c r="B23" s="65" t="s">
        <v>70</v>
      </c>
      <c r="C23" s="56"/>
      <c r="D23" s="56"/>
      <c r="E23" s="54"/>
      <c r="F23" s="54" t="s">
        <v>69</v>
      </c>
      <c r="G23" s="57"/>
      <c r="H23" s="57"/>
      <c r="I23" s="57"/>
      <c r="J23" s="57"/>
      <c r="K23" s="62"/>
      <c r="L23" s="62"/>
      <c r="M23" s="59"/>
      <c r="N23" s="60"/>
      <c r="O23" s="61"/>
      <c r="P23" s="61"/>
    </row>
    <row r="24" spans="1:16" x14ac:dyDescent="0.25">
      <c r="A24" s="64"/>
      <c r="B24" s="65" t="s">
        <v>71</v>
      </c>
      <c r="C24" s="56"/>
      <c r="D24" s="56"/>
      <c r="E24" s="54"/>
      <c r="F24" s="54" t="s">
        <v>69</v>
      </c>
      <c r="G24" s="57"/>
      <c r="H24" s="57"/>
      <c r="I24" s="57"/>
      <c r="J24" s="57"/>
      <c r="K24" s="62"/>
      <c r="L24" s="62"/>
      <c r="M24" s="59"/>
      <c r="N24" s="60"/>
      <c r="O24" s="61"/>
      <c r="P24" s="61"/>
    </row>
    <row r="25" spans="1:16" x14ac:dyDescent="0.25">
      <c r="A25" s="64"/>
      <c r="B25" s="65" t="s">
        <v>72</v>
      </c>
      <c r="C25" s="56"/>
      <c r="D25" s="56"/>
      <c r="E25" s="54"/>
      <c r="F25" s="54">
        <v>2</v>
      </c>
      <c r="G25" s="57">
        <v>1000</v>
      </c>
      <c r="H25" s="57">
        <v>2000</v>
      </c>
      <c r="I25" s="57"/>
      <c r="J25" s="57"/>
      <c r="K25" s="62"/>
      <c r="L25" s="62"/>
      <c r="M25" s="59"/>
      <c r="N25" s="60"/>
      <c r="O25" s="61"/>
      <c r="P25" s="61"/>
    </row>
    <row r="26" spans="1:16" x14ac:dyDescent="0.25">
      <c r="A26" s="64"/>
      <c r="B26" s="65" t="s">
        <v>73</v>
      </c>
      <c r="C26" s="56"/>
      <c r="D26" s="56"/>
      <c r="E26" s="54"/>
      <c r="F26" s="54">
        <v>2</v>
      </c>
      <c r="G26" s="57">
        <v>400</v>
      </c>
      <c r="H26" s="57">
        <v>400</v>
      </c>
      <c r="I26" s="57"/>
      <c r="J26" s="57"/>
      <c r="K26" s="62"/>
      <c r="L26" s="62"/>
      <c r="M26" s="59"/>
      <c r="N26" s="60"/>
      <c r="O26" s="61"/>
      <c r="P26" s="61"/>
    </row>
    <row r="27" spans="1:16" x14ac:dyDescent="0.25">
      <c r="A27" s="64"/>
      <c r="B27" s="65" t="s">
        <v>74</v>
      </c>
      <c r="C27" s="56"/>
      <c r="D27" s="56"/>
      <c r="E27" s="54"/>
      <c r="F27" s="54" t="s">
        <v>69</v>
      </c>
      <c r="G27" s="57"/>
      <c r="H27" s="57"/>
      <c r="I27" s="57"/>
      <c r="J27" s="57"/>
      <c r="K27" s="62"/>
      <c r="L27" s="62"/>
      <c r="M27" s="59"/>
      <c r="N27" s="60"/>
      <c r="O27" s="61"/>
      <c r="P27" s="61"/>
    </row>
    <row r="28" spans="1:16" x14ac:dyDescent="0.25">
      <c r="A28" s="64"/>
      <c r="B28" s="65" t="s">
        <v>75</v>
      </c>
      <c r="C28" s="56"/>
      <c r="D28" s="56"/>
      <c r="E28" s="54"/>
      <c r="F28" s="54">
        <v>2</v>
      </c>
      <c r="G28" s="57">
        <v>400</v>
      </c>
      <c r="H28" s="57">
        <v>400</v>
      </c>
      <c r="I28" s="57"/>
      <c r="J28" s="57"/>
      <c r="K28" s="62"/>
      <c r="L28" s="62"/>
      <c r="M28" s="59"/>
      <c r="N28" s="60"/>
      <c r="O28" s="61"/>
      <c r="P28" s="61"/>
    </row>
    <row r="29" spans="1:16" x14ac:dyDescent="0.25">
      <c r="A29" s="64"/>
      <c r="B29" s="65" t="s">
        <v>76</v>
      </c>
      <c r="C29" s="56"/>
      <c r="D29" s="56"/>
      <c r="E29" s="54"/>
      <c r="F29" s="54">
        <v>2</v>
      </c>
      <c r="G29" s="57">
        <v>2500</v>
      </c>
      <c r="H29" s="57">
        <v>5000</v>
      </c>
      <c r="I29" s="57"/>
      <c r="J29" s="57">
        <v>24700</v>
      </c>
      <c r="K29" s="62"/>
      <c r="L29" s="62"/>
      <c r="M29" s="59"/>
      <c r="N29" s="60"/>
      <c r="O29" s="61"/>
      <c r="P29" s="61"/>
    </row>
    <row r="30" spans="1:16" x14ac:dyDescent="0.25">
      <c r="A30" s="64"/>
      <c r="B30" s="65"/>
      <c r="C30" s="56"/>
      <c r="D30" s="56"/>
      <c r="E30" s="54"/>
      <c r="F30" s="54"/>
      <c r="G30" s="57"/>
      <c r="H30" s="57"/>
      <c r="I30" s="57"/>
      <c r="J30" s="57"/>
      <c r="K30" s="62"/>
      <c r="L30" s="62"/>
      <c r="M30" s="59"/>
      <c r="N30" s="60"/>
      <c r="O30" s="61"/>
      <c r="P30" s="61"/>
    </row>
    <row r="31" spans="1:16" x14ac:dyDescent="0.25">
      <c r="A31" s="63" t="s">
        <v>77</v>
      </c>
      <c r="B31" s="46" t="s">
        <v>78</v>
      </c>
      <c r="C31" s="56">
        <v>9</v>
      </c>
      <c r="D31" s="56">
        <v>10</v>
      </c>
      <c r="E31" s="54">
        <v>1</v>
      </c>
      <c r="F31" s="54"/>
      <c r="G31" s="57"/>
      <c r="H31" s="57"/>
      <c r="I31" s="57"/>
      <c r="J31" s="57"/>
      <c r="K31" s="62"/>
      <c r="L31" s="62"/>
      <c r="M31" s="59"/>
      <c r="N31" s="60"/>
      <c r="O31" s="61"/>
      <c r="P31" s="61"/>
    </row>
    <row r="32" spans="1:16" x14ac:dyDescent="0.25">
      <c r="A32" s="63"/>
      <c r="B32" s="46"/>
      <c r="C32" s="56"/>
      <c r="D32" s="56"/>
      <c r="E32" s="54"/>
      <c r="F32" s="54"/>
      <c r="G32" s="57"/>
      <c r="H32" s="57"/>
      <c r="I32" s="57"/>
      <c r="J32" s="57"/>
      <c r="K32" s="62"/>
      <c r="L32" s="62"/>
      <c r="M32" s="59"/>
      <c r="N32" s="60"/>
      <c r="O32" s="61"/>
      <c r="P32" s="61"/>
    </row>
    <row r="33" spans="1:16" x14ac:dyDescent="0.25">
      <c r="A33" s="63"/>
      <c r="B33" s="65" t="s">
        <v>79</v>
      </c>
      <c r="C33" s="56"/>
      <c r="D33" s="56"/>
      <c r="E33" s="54"/>
      <c r="F33" s="54">
        <v>2</v>
      </c>
      <c r="G33" s="57">
        <v>7000</v>
      </c>
      <c r="H33" s="57">
        <v>14000</v>
      </c>
      <c r="I33" s="57"/>
      <c r="J33" s="57">
        <v>14000</v>
      </c>
      <c r="K33" s="62"/>
      <c r="L33" s="62"/>
      <c r="M33" s="59"/>
      <c r="N33" s="60"/>
      <c r="O33" s="61"/>
      <c r="P33" s="61"/>
    </row>
    <row r="34" spans="1:16" x14ac:dyDescent="0.25">
      <c r="A34" s="63"/>
      <c r="B34" s="65"/>
      <c r="C34" s="56"/>
      <c r="D34" s="56"/>
      <c r="E34" s="54"/>
      <c r="F34" s="54"/>
      <c r="G34" s="57"/>
      <c r="H34" s="57"/>
      <c r="I34" s="57"/>
      <c r="J34" s="57"/>
      <c r="K34" s="62"/>
      <c r="L34" s="62"/>
      <c r="M34" s="59"/>
      <c r="N34" s="60"/>
      <c r="O34" s="61"/>
      <c r="P34" s="61"/>
    </row>
    <row r="35" spans="1:16" x14ac:dyDescent="0.25">
      <c r="A35" s="63" t="s">
        <v>80</v>
      </c>
      <c r="B35" s="46" t="s">
        <v>81</v>
      </c>
      <c r="C35" s="56">
        <v>12</v>
      </c>
      <c r="D35" s="56">
        <v>13</v>
      </c>
      <c r="E35" s="54">
        <v>1</v>
      </c>
      <c r="F35" s="54"/>
      <c r="G35" s="57"/>
      <c r="H35" s="57"/>
      <c r="I35" s="57"/>
      <c r="J35" s="57"/>
      <c r="K35" s="62"/>
      <c r="L35" s="62"/>
      <c r="M35" s="59"/>
      <c r="N35" s="60"/>
      <c r="O35" s="61"/>
      <c r="P35" s="61"/>
    </row>
    <row r="36" spans="1:16" x14ac:dyDescent="0.25">
      <c r="A36" s="64"/>
      <c r="B36" s="65"/>
      <c r="C36" s="56"/>
      <c r="D36" s="56"/>
      <c r="E36" s="54"/>
      <c r="F36" s="54"/>
      <c r="G36" s="57"/>
      <c r="H36" s="57"/>
      <c r="I36" s="57"/>
      <c r="J36" s="57"/>
      <c r="K36" s="62"/>
      <c r="L36" s="62"/>
      <c r="M36" s="59"/>
      <c r="N36" s="60"/>
      <c r="O36" s="61"/>
      <c r="P36" s="61"/>
    </row>
    <row r="37" spans="1:16" x14ac:dyDescent="0.25">
      <c r="A37" s="64"/>
      <c r="B37" s="65" t="s">
        <v>82</v>
      </c>
      <c r="C37" s="56"/>
      <c r="D37" s="56"/>
      <c r="E37" s="54"/>
      <c r="F37" s="54" t="s">
        <v>83</v>
      </c>
      <c r="G37" s="57"/>
      <c r="H37" s="57">
        <v>0</v>
      </c>
      <c r="I37" s="57"/>
      <c r="J37" s="57"/>
      <c r="K37" s="62"/>
      <c r="L37" s="62"/>
      <c r="M37" s="59"/>
      <c r="N37" s="60"/>
      <c r="O37" s="61"/>
      <c r="P37" s="61"/>
    </row>
    <row r="38" spans="1:16" x14ac:dyDescent="0.25">
      <c r="A38" s="64"/>
      <c r="B38" s="65" t="s">
        <v>84</v>
      </c>
      <c r="C38" s="56"/>
      <c r="D38" s="56"/>
      <c r="E38" s="54"/>
      <c r="F38" s="54" t="s">
        <v>83</v>
      </c>
      <c r="G38" s="57"/>
      <c r="H38" s="57">
        <v>0</v>
      </c>
      <c r="I38" s="57"/>
      <c r="J38" s="57"/>
      <c r="K38" s="62"/>
      <c r="L38" s="62"/>
      <c r="M38" s="59"/>
      <c r="N38" s="60"/>
      <c r="O38" s="61"/>
      <c r="P38" s="61"/>
    </row>
    <row r="39" spans="1:16" x14ac:dyDescent="0.25">
      <c r="A39" s="64"/>
      <c r="B39" s="65" t="s">
        <v>85</v>
      </c>
      <c r="C39" s="56"/>
      <c r="D39" s="56"/>
      <c r="E39" s="54"/>
      <c r="F39" s="54" t="s">
        <v>83</v>
      </c>
      <c r="G39" s="57"/>
      <c r="H39" s="57">
        <v>0</v>
      </c>
      <c r="I39" s="57"/>
      <c r="J39" s="57"/>
      <c r="K39" s="62"/>
      <c r="L39" s="62"/>
      <c r="M39" s="59"/>
      <c r="N39" s="60"/>
      <c r="O39" s="61"/>
      <c r="P39" s="61"/>
    </row>
    <row r="40" spans="1:16" x14ac:dyDescent="0.25">
      <c r="A40" s="64"/>
      <c r="B40" s="65" t="s">
        <v>86</v>
      </c>
      <c r="C40" s="56"/>
      <c r="D40" s="56"/>
      <c r="E40" s="54"/>
      <c r="F40" s="54" t="s">
        <v>83</v>
      </c>
      <c r="G40" s="57"/>
      <c r="H40" s="57">
        <v>0</v>
      </c>
      <c r="I40" s="57"/>
      <c r="J40" s="57"/>
      <c r="K40" s="62"/>
      <c r="L40" s="62"/>
      <c r="M40" s="59"/>
      <c r="N40" s="60"/>
      <c r="O40" s="61"/>
      <c r="P40" s="61"/>
    </row>
    <row r="41" spans="1:16" x14ac:dyDescent="0.25">
      <c r="A41" s="64"/>
      <c r="B41" s="65"/>
      <c r="C41" s="56"/>
      <c r="D41" s="56"/>
      <c r="E41" s="54"/>
      <c r="F41" s="54"/>
      <c r="G41" s="57"/>
      <c r="H41" s="57"/>
      <c r="I41" s="57"/>
      <c r="J41" s="57"/>
      <c r="K41" s="62"/>
      <c r="L41" s="62"/>
      <c r="M41" s="59"/>
      <c r="N41" s="60"/>
      <c r="O41" s="61"/>
      <c r="P41" s="61"/>
    </row>
    <row r="42" spans="1:16" x14ac:dyDescent="0.25">
      <c r="A42" s="63" t="s">
        <v>87</v>
      </c>
      <c r="B42" s="46" t="s">
        <v>88</v>
      </c>
      <c r="C42" s="56">
        <v>7</v>
      </c>
      <c r="D42" s="56">
        <v>8</v>
      </c>
      <c r="E42" s="54">
        <v>1</v>
      </c>
      <c r="F42" s="54"/>
      <c r="G42" s="57"/>
      <c r="H42" s="57"/>
      <c r="I42" s="57"/>
      <c r="J42" s="57" t="s">
        <v>89</v>
      </c>
      <c r="K42" s="62"/>
      <c r="L42" s="62"/>
      <c r="M42" s="59"/>
      <c r="N42" s="60"/>
      <c r="O42" s="61"/>
      <c r="P42" s="61"/>
    </row>
    <row r="43" spans="1:16" x14ac:dyDescent="0.25">
      <c r="A43" s="63"/>
      <c r="B43" s="46"/>
      <c r="C43" s="56"/>
      <c r="D43" s="56"/>
      <c r="E43" s="54"/>
      <c r="F43" s="54"/>
      <c r="G43" s="57"/>
      <c r="H43" s="57"/>
      <c r="I43" s="57"/>
      <c r="J43" s="57"/>
      <c r="K43" s="62"/>
      <c r="L43" s="62"/>
      <c r="M43" s="59"/>
      <c r="N43" s="60"/>
      <c r="O43" s="61"/>
      <c r="P43" s="61"/>
    </row>
    <row r="44" spans="1:16" x14ac:dyDescent="0.25">
      <c r="A44" s="63"/>
      <c r="B44" s="65" t="s">
        <v>90</v>
      </c>
      <c r="C44" s="56"/>
      <c r="D44" s="56"/>
      <c r="E44" s="54"/>
      <c r="F44" s="54" t="s">
        <v>83</v>
      </c>
      <c r="G44" s="57">
        <v>0</v>
      </c>
      <c r="H44" s="57">
        <v>0</v>
      </c>
      <c r="I44" s="57"/>
      <c r="J44" s="57"/>
      <c r="K44" s="62"/>
      <c r="L44" s="62"/>
      <c r="M44" s="59"/>
      <c r="N44" s="60"/>
      <c r="O44" s="61"/>
      <c r="P44" s="61"/>
    </row>
    <row r="45" spans="1:16" x14ac:dyDescent="0.25">
      <c r="A45" s="64"/>
      <c r="B45" s="65" t="s">
        <v>91</v>
      </c>
      <c r="C45" s="56"/>
      <c r="D45" s="56"/>
      <c r="E45" s="54"/>
      <c r="F45" s="54" t="s">
        <v>83</v>
      </c>
      <c r="G45" s="57">
        <v>0</v>
      </c>
      <c r="H45" s="57">
        <v>0</v>
      </c>
      <c r="I45" s="57"/>
      <c r="J45" s="57"/>
      <c r="K45" s="62"/>
      <c r="L45" s="62"/>
      <c r="M45" s="59"/>
      <c r="N45" s="60"/>
      <c r="O45" s="61"/>
      <c r="P45" s="61"/>
    </row>
    <row r="46" spans="1:16" x14ac:dyDescent="0.25">
      <c r="A46" s="64"/>
      <c r="B46" s="65" t="s">
        <v>92</v>
      </c>
      <c r="C46" s="56"/>
      <c r="D46" s="56"/>
      <c r="E46" s="54"/>
      <c r="F46" s="54" t="s">
        <v>83</v>
      </c>
      <c r="G46" s="57">
        <v>0</v>
      </c>
      <c r="H46" s="57">
        <v>0</v>
      </c>
      <c r="I46" s="57"/>
      <c r="J46" s="57"/>
      <c r="K46" s="62"/>
      <c r="L46" s="62"/>
      <c r="M46" s="59"/>
      <c r="N46" s="60"/>
      <c r="O46" s="61"/>
      <c r="P46" s="61"/>
    </row>
    <row r="47" spans="1:16" x14ac:dyDescent="0.25">
      <c r="A47" s="64"/>
      <c r="B47" s="65" t="s">
        <v>93</v>
      </c>
      <c r="C47" s="56"/>
      <c r="D47" s="56"/>
      <c r="E47" s="54"/>
      <c r="F47" s="54">
        <v>1</v>
      </c>
      <c r="G47" s="57">
        <v>1500</v>
      </c>
      <c r="H47" s="57">
        <v>1500</v>
      </c>
      <c r="I47" s="57"/>
      <c r="J47" s="57">
        <v>1500</v>
      </c>
      <c r="K47" s="62"/>
      <c r="L47" s="62"/>
      <c r="M47" s="59"/>
      <c r="N47" s="60"/>
      <c r="O47" s="61"/>
      <c r="P47" s="61"/>
    </row>
    <row r="48" spans="1:16" x14ac:dyDescent="0.25">
      <c r="A48" s="64"/>
      <c r="B48" s="65"/>
      <c r="C48" s="56"/>
      <c r="D48" s="56"/>
      <c r="E48" s="54"/>
      <c r="F48" s="54"/>
      <c r="G48" s="57"/>
      <c r="H48" s="57"/>
      <c r="I48" s="57"/>
      <c r="J48" s="57"/>
      <c r="K48" s="62"/>
      <c r="L48" s="62"/>
      <c r="M48" s="59"/>
      <c r="N48" s="60"/>
      <c r="O48" s="61"/>
      <c r="P48" s="61"/>
    </row>
    <row r="49" spans="1:16" x14ac:dyDescent="0.25">
      <c r="A49" s="63" t="s">
        <v>94</v>
      </c>
      <c r="B49" s="46" t="s">
        <v>95</v>
      </c>
      <c r="C49" s="56">
        <v>7</v>
      </c>
      <c r="D49" s="56">
        <v>8</v>
      </c>
      <c r="E49" s="54">
        <v>1</v>
      </c>
      <c r="F49" s="54"/>
      <c r="G49" s="57"/>
      <c r="H49" s="57"/>
      <c r="I49" s="57"/>
      <c r="J49" s="57"/>
      <c r="K49" s="62"/>
      <c r="L49" s="62"/>
      <c r="M49" s="59"/>
      <c r="N49" s="60"/>
      <c r="O49" s="61"/>
      <c r="P49" s="61"/>
    </row>
    <row r="50" spans="1:16" x14ac:dyDescent="0.25">
      <c r="A50" s="64"/>
      <c r="B50" s="65"/>
      <c r="C50" s="56"/>
      <c r="D50" s="56"/>
      <c r="E50" s="54"/>
      <c r="F50" s="54"/>
      <c r="G50" s="57"/>
      <c r="H50" s="57"/>
      <c r="I50" s="57"/>
      <c r="J50" s="57"/>
      <c r="K50" s="62"/>
      <c r="L50" s="62"/>
      <c r="M50" s="59"/>
      <c r="N50" s="60"/>
      <c r="O50" s="61"/>
      <c r="P50" s="61"/>
    </row>
    <row r="51" spans="1:16" x14ac:dyDescent="0.25">
      <c r="A51" s="64"/>
      <c r="B51" s="65" t="s">
        <v>96</v>
      </c>
      <c r="C51" s="56"/>
      <c r="D51" s="56"/>
      <c r="E51" s="54"/>
      <c r="F51" s="54">
        <v>2</v>
      </c>
      <c r="G51" s="57">
        <v>2100</v>
      </c>
      <c r="H51" s="57">
        <v>4200</v>
      </c>
      <c r="I51" s="57"/>
      <c r="J51" s="66"/>
      <c r="K51" s="62"/>
      <c r="L51" s="62"/>
      <c r="M51" s="59"/>
      <c r="N51" s="60"/>
      <c r="O51" s="61"/>
      <c r="P51" s="61"/>
    </row>
    <row r="52" spans="1:16" x14ac:dyDescent="0.25">
      <c r="A52" s="64"/>
      <c r="B52" s="65" t="s">
        <v>97</v>
      </c>
      <c r="C52" s="56"/>
      <c r="D52" s="56"/>
      <c r="E52" s="54"/>
      <c r="F52" s="54">
        <v>2</v>
      </c>
      <c r="G52" s="57">
        <v>400</v>
      </c>
      <c r="H52" s="57">
        <v>800</v>
      </c>
      <c r="I52" s="57"/>
      <c r="J52" s="66"/>
      <c r="K52" s="62"/>
      <c r="L52" s="62"/>
      <c r="M52" s="59"/>
      <c r="N52" s="60"/>
      <c r="O52" s="61"/>
      <c r="P52" s="61"/>
    </row>
    <row r="53" spans="1:16" x14ac:dyDescent="0.25">
      <c r="A53" s="64"/>
      <c r="B53" s="65" t="s">
        <v>98</v>
      </c>
      <c r="C53" s="56"/>
      <c r="D53" s="56"/>
      <c r="E53" s="54"/>
      <c r="F53" s="54">
        <v>1</v>
      </c>
      <c r="G53" s="57">
        <v>500</v>
      </c>
      <c r="H53" s="57">
        <v>500</v>
      </c>
      <c r="I53" s="57"/>
      <c r="J53" s="66"/>
      <c r="K53" s="62"/>
      <c r="L53" s="62"/>
      <c r="M53" s="59"/>
      <c r="N53" s="60"/>
      <c r="O53" s="61"/>
      <c r="P53" s="61"/>
    </row>
    <row r="54" spans="1:16" x14ac:dyDescent="0.25">
      <c r="A54" s="64"/>
      <c r="B54" s="65" t="s">
        <v>99</v>
      </c>
      <c r="C54" s="56"/>
      <c r="D54" s="56"/>
      <c r="E54" s="54"/>
      <c r="F54" s="54">
        <v>1</v>
      </c>
      <c r="G54" s="57">
        <v>200</v>
      </c>
      <c r="H54" s="57">
        <v>200</v>
      </c>
      <c r="I54" s="57"/>
      <c r="J54" s="66"/>
      <c r="K54" s="62"/>
      <c r="L54" s="62"/>
      <c r="M54" s="59"/>
      <c r="N54" s="60"/>
      <c r="O54" s="61"/>
      <c r="P54" s="61"/>
    </row>
    <row r="55" spans="1:16" x14ac:dyDescent="0.25">
      <c r="A55" s="64"/>
      <c r="B55" s="65" t="s">
        <v>100</v>
      </c>
      <c r="C55" s="56"/>
      <c r="D55" s="56"/>
      <c r="E55" s="54"/>
      <c r="F55" s="54">
        <v>4</v>
      </c>
      <c r="G55" s="57">
        <v>1300</v>
      </c>
      <c r="H55" s="57">
        <v>5400</v>
      </c>
      <c r="I55" s="57"/>
      <c r="J55" s="57"/>
      <c r="K55" s="62"/>
      <c r="L55" s="62"/>
      <c r="M55" s="59"/>
      <c r="N55" s="60"/>
      <c r="O55" s="61"/>
      <c r="P55" s="61"/>
    </row>
    <row r="56" spans="1:16" x14ac:dyDescent="0.25">
      <c r="A56" s="64"/>
      <c r="B56" s="65" t="s">
        <v>101</v>
      </c>
      <c r="C56" s="56"/>
      <c r="D56" s="56"/>
      <c r="E56" s="54"/>
      <c r="F56" s="54">
        <v>4</v>
      </c>
      <c r="G56" s="57">
        <v>2500</v>
      </c>
      <c r="H56" s="57">
        <v>10000</v>
      </c>
      <c r="I56" s="57"/>
      <c r="J56" s="57"/>
      <c r="K56" s="62"/>
      <c r="L56" s="62"/>
      <c r="M56" s="59"/>
      <c r="N56" s="60"/>
      <c r="O56" s="61"/>
      <c r="P56" s="61"/>
    </row>
    <row r="57" spans="1:16" x14ac:dyDescent="0.25">
      <c r="A57" s="55"/>
      <c r="B57" s="65" t="s">
        <v>102</v>
      </c>
      <c r="C57" s="56"/>
      <c r="D57" s="56"/>
      <c r="E57" s="54"/>
      <c r="F57" s="54">
        <v>56</v>
      </c>
      <c r="G57" s="57">
        <v>75</v>
      </c>
      <c r="H57" s="57">
        <v>4200</v>
      </c>
      <c r="I57" s="57"/>
      <c r="J57" s="57"/>
      <c r="K57" s="62"/>
      <c r="L57" s="62"/>
      <c r="M57" s="59"/>
      <c r="N57" s="60"/>
      <c r="O57" s="61"/>
      <c r="P57" s="61"/>
    </row>
    <row r="58" spans="1:16" x14ac:dyDescent="0.25">
      <c r="A58" s="55"/>
      <c r="B58" s="65" t="s">
        <v>103</v>
      </c>
      <c r="C58" s="56"/>
      <c r="D58" s="56"/>
      <c r="E58" s="56"/>
      <c r="F58" s="56"/>
      <c r="G58" s="57">
        <v>0</v>
      </c>
      <c r="H58" s="57">
        <v>0</v>
      </c>
      <c r="I58" s="57"/>
      <c r="J58" s="57"/>
      <c r="K58" s="62"/>
      <c r="L58" s="62"/>
      <c r="M58" s="59"/>
      <c r="N58" s="60"/>
      <c r="O58" s="61"/>
      <c r="P58" s="61"/>
    </row>
    <row r="59" spans="1:16" x14ac:dyDescent="0.25">
      <c r="A59" s="55"/>
      <c r="B59" s="65" t="s">
        <v>104</v>
      </c>
      <c r="C59" s="56"/>
      <c r="D59" s="56"/>
      <c r="E59" s="54"/>
      <c r="F59" s="54"/>
      <c r="G59" s="57">
        <v>0</v>
      </c>
      <c r="H59" s="57">
        <v>0</v>
      </c>
      <c r="I59" s="57"/>
      <c r="J59" s="57"/>
      <c r="K59" s="57"/>
      <c r="L59" s="55"/>
      <c r="M59" s="47"/>
      <c r="N59" s="47"/>
      <c r="O59" s="47"/>
      <c r="P59" s="47"/>
    </row>
    <row r="60" spans="1:16" x14ac:dyDescent="0.25">
      <c r="A60" s="55"/>
      <c r="B60" s="65" t="s">
        <v>105</v>
      </c>
      <c r="C60" s="56"/>
      <c r="D60" s="56"/>
      <c r="E60" s="54"/>
      <c r="F60" s="54">
        <v>2</v>
      </c>
      <c r="G60" s="57">
        <v>400</v>
      </c>
      <c r="H60" s="57">
        <v>800</v>
      </c>
      <c r="I60" s="57"/>
      <c r="J60" s="57">
        <v>20000</v>
      </c>
      <c r="K60" s="57"/>
      <c r="L60" s="55"/>
      <c r="M60" s="47"/>
      <c r="N60" s="47"/>
      <c r="O60" s="47"/>
      <c r="P60" s="47"/>
    </row>
    <row r="61" spans="1:16" x14ac:dyDescent="0.25">
      <c r="A61" s="55"/>
      <c r="B61" s="65"/>
      <c r="C61" s="56"/>
      <c r="D61" s="56"/>
      <c r="E61" s="54"/>
      <c r="F61" s="54"/>
      <c r="G61" s="57"/>
      <c r="H61" s="57"/>
      <c r="I61" s="57"/>
      <c r="J61" s="57"/>
      <c r="K61" s="57"/>
      <c r="L61" s="55"/>
      <c r="M61" s="47"/>
      <c r="N61" s="47"/>
      <c r="O61" s="47"/>
      <c r="P61" s="47"/>
    </row>
    <row r="62" spans="1:16" x14ac:dyDescent="0.25">
      <c r="A62" s="55" t="s">
        <v>106</v>
      </c>
      <c r="B62" s="46" t="s">
        <v>107</v>
      </c>
      <c r="C62" s="56"/>
      <c r="D62" s="56"/>
      <c r="E62" s="54"/>
      <c r="F62" s="54"/>
      <c r="G62" s="57"/>
      <c r="H62" s="57"/>
      <c r="I62" s="57"/>
      <c r="J62" s="57"/>
      <c r="K62" s="57"/>
      <c r="L62" s="55"/>
      <c r="M62" s="47"/>
      <c r="N62" s="47"/>
      <c r="O62" s="47"/>
      <c r="P62" s="47"/>
    </row>
    <row r="63" spans="1:16" x14ac:dyDescent="0.25">
      <c r="A63" s="64"/>
      <c r="B63" s="65"/>
      <c r="C63" s="56"/>
      <c r="D63" s="56"/>
      <c r="E63" s="54"/>
      <c r="F63" s="54"/>
      <c r="G63" s="57"/>
      <c r="H63" s="57"/>
      <c r="I63" s="57"/>
      <c r="J63" s="57"/>
      <c r="K63" s="57"/>
      <c r="L63" s="55"/>
      <c r="M63" s="47"/>
      <c r="N63" s="47"/>
      <c r="O63" s="47"/>
      <c r="P63" s="47"/>
    </row>
    <row r="64" spans="1:16" x14ac:dyDescent="0.25">
      <c r="A64" s="67" t="s">
        <v>108</v>
      </c>
      <c r="B64" s="68" t="s">
        <v>109</v>
      </c>
      <c r="C64" s="56">
        <v>14</v>
      </c>
      <c r="D64" s="56">
        <v>16</v>
      </c>
      <c r="E64" s="54">
        <v>2</v>
      </c>
      <c r="F64" s="54"/>
      <c r="G64" s="57"/>
      <c r="H64" s="57"/>
      <c r="I64" s="57"/>
      <c r="J64" s="57"/>
      <c r="K64" s="57"/>
      <c r="L64" s="55"/>
      <c r="M64" s="47"/>
      <c r="N64" s="47"/>
      <c r="O64" s="47"/>
      <c r="P64" s="47"/>
    </row>
    <row r="65" spans="1:16" x14ac:dyDescent="0.25">
      <c r="A65" s="64"/>
      <c r="B65" s="65"/>
      <c r="C65" s="56"/>
      <c r="D65" s="56"/>
      <c r="E65" s="54"/>
      <c r="F65" s="54"/>
      <c r="G65" s="57"/>
      <c r="H65" s="57"/>
      <c r="I65" s="57"/>
      <c r="J65" s="57"/>
      <c r="K65" s="57"/>
      <c r="L65" s="55"/>
      <c r="M65" s="47"/>
      <c r="N65" s="47"/>
      <c r="O65" s="47"/>
      <c r="P65" s="47"/>
    </row>
    <row r="66" spans="1:16" x14ac:dyDescent="0.25">
      <c r="A66" s="64"/>
      <c r="B66" s="65" t="s">
        <v>110</v>
      </c>
      <c r="C66" s="56"/>
      <c r="D66" s="56"/>
      <c r="E66" s="54"/>
      <c r="F66" s="54">
        <v>2</v>
      </c>
      <c r="G66" s="57">
        <v>250</v>
      </c>
      <c r="H66" s="57">
        <v>500</v>
      </c>
      <c r="I66" s="57"/>
      <c r="J66" s="57"/>
      <c r="K66" s="57"/>
      <c r="L66" s="55"/>
      <c r="M66" s="47"/>
      <c r="N66" s="47"/>
      <c r="O66" s="47"/>
      <c r="P66" s="47"/>
    </row>
    <row r="67" spans="1:16" x14ac:dyDescent="0.25">
      <c r="A67" s="64"/>
      <c r="B67" s="65" t="s">
        <v>111</v>
      </c>
      <c r="C67" s="56"/>
      <c r="D67" s="56"/>
      <c r="E67" s="54"/>
      <c r="F67" s="54">
        <v>1</v>
      </c>
      <c r="G67" s="57">
        <v>200</v>
      </c>
      <c r="H67" s="57">
        <v>200</v>
      </c>
      <c r="I67" s="57"/>
      <c r="J67" s="57"/>
      <c r="K67" s="57"/>
      <c r="L67" s="55"/>
      <c r="M67" s="47"/>
      <c r="N67" s="47"/>
      <c r="O67" s="47"/>
      <c r="P67" s="47"/>
    </row>
    <row r="68" spans="1:16" x14ac:dyDescent="0.25">
      <c r="A68" s="64"/>
      <c r="B68" s="65" t="s">
        <v>112</v>
      </c>
      <c r="C68" s="56"/>
      <c r="D68" s="56"/>
      <c r="E68" s="54"/>
      <c r="F68" s="54">
        <v>1</v>
      </c>
      <c r="G68" s="57">
        <v>100</v>
      </c>
      <c r="H68" s="57">
        <v>100</v>
      </c>
      <c r="I68" s="57"/>
      <c r="J68" s="57"/>
      <c r="K68" s="57"/>
      <c r="L68" s="55"/>
      <c r="M68" s="47"/>
      <c r="N68" s="47"/>
      <c r="O68" s="47"/>
      <c r="P68" s="47"/>
    </row>
    <row r="69" spans="1:16" x14ac:dyDescent="0.25">
      <c r="A69" s="64"/>
      <c r="B69" s="65" t="s">
        <v>113</v>
      </c>
      <c r="C69" s="56"/>
      <c r="D69" s="56"/>
      <c r="E69" s="54"/>
      <c r="F69" s="54">
        <v>2</v>
      </c>
      <c r="G69" s="57">
        <v>300</v>
      </c>
      <c r="H69" s="57">
        <v>600</v>
      </c>
      <c r="I69" s="57"/>
      <c r="J69" s="57">
        <v>1400</v>
      </c>
      <c r="K69" s="57"/>
      <c r="L69" s="55"/>
      <c r="M69" s="47"/>
      <c r="N69" s="47"/>
      <c r="O69" s="47"/>
      <c r="P69" s="47"/>
    </row>
    <row r="70" spans="1:16" x14ac:dyDescent="0.25">
      <c r="A70" s="55"/>
      <c r="B70" s="65"/>
      <c r="C70" s="56"/>
      <c r="D70" s="56"/>
      <c r="E70" s="54"/>
      <c r="F70" s="54"/>
      <c r="G70" s="57"/>
      <c r="H70" s="57"/>
      <c r="I70" s="57"/>
      <c r="J70" s="57"/>
      <c r="K70" s="57"/>
      <c r="L70" s="55"/>
      <c r="M70" s="47"/>
      <c r="N70" s="47"/>
      <c r="O70" s="47"/>
      <c r="P70" s="47"/>
    </row>
    <row r="71" spans="1:16" x14ac:dyDescent="0.25">
      <c r="A71" s="69" t="s">
        <v>114</v>
      </c>
      <c r="B71" s="68" t="s">
        <v>115</v>
      </c>
      <c r="C71" s="56">
        <v>16</v>
      </c>
      <c r="D71" s="56">
        <v>18</v>
      </c>
      <c r="E71" s="54">
        <v>2</v>
      </c>
      <c r="F71" s="56"/>
      <c r="G71" s="57"/>
      <c r="H71" s="57"/>
      <c r="I71" s="57"/>
      <c r="J71" s="57"/>
      <c r="K71" s="57"/>
      <c r="L71" s="55"/>
      <c r="M71" s="47"/>
      <c r="N71" s="47"/>
      <c r="O71" s="47"/>
      <c r="P71" s="47"/>
    </row>
    <row r="72" spans="1:16" x14ac:dyDescent="0.25">
      <c r="A72" s="55"/>
      <c r="B72" s="65"/>
      <c r="C72" s="56"/>
      <c r="D72" s="56"/>
      <c r="E72" s="56"/>
      <c r="F72" s="56"/>
      <c r="G72" s="57"/>
      <c r="H72" s="57"/>
      <c r="I72" s="57"/>
      <c r="J72" s="57"/>
      <c r="K72" s="57"/>
      <c r="L72" s="55"/>
      <c r="M72" s="47"/>
      <c r="N72" s="47"/>
      <c r="O72" s="47"/>
      <c r="P72" s="47"/>
    </row>
    <row r="73" spans="1:16" x14ac:dyDescent="0.25">
      <c r="A73" s="55"/>
      <c r="B73" s="65" t="s">
        <v>116</v>
      </c>
      <c r="C73" s="56">
        <v>10</v>
      </c>
      <c r="D73" s="56"/>
      <c r="E73" s="56"/>
      <c r="F73" s="54">
        <v>2</v>
      </c>
      <c r="G73" s="57">
        <v>1000</v>
      </c>
      <c r="H73" s="57">
        <v>2000</v>
      </c>
      <c r="I73" s="57"/>
      <c r="J73" s="57"/>
      <c r="K73" s="57"/>
      <c r="L73" s="55"/>
      <c r="M73" s="47"/>
      <c r="N73" s="47"/>
      <c r="O73" s="47"/>
      <c r="P73" s="47"/>
    </row>
    <row r="74" spans="1:16" x14ac:dyDescent="0.25">
      <c r="A74" s="55"/>
      <c r="B74" s="65" t="s">
        <v>117</v>
      </c>
      <c r="C74" s="56"/>
      <c r="D74" s="56"/>
      <c r="E74" s="54"/>
      <c r="F74" s="54">
        <v>8</v>
      </c>
      <c r="G74" s="57">
        <v>1500</v>
      </c>
      <c r="H74" s="57">
        <v>1500</v>
      </c>
      <c r="I74" s="57"/>
      <c r="J74" s="57"/>
      <c r="K74" s="57"/>
      <c r="L74" s="55"/>
      <c r="M74" s="47"/>
      <c r="N74" s="47"/>
      <c r="O74" s="47"/>
      <c r="P74" s="47"/>
    </row>
    <row r="75" spans="1:16" x14ac:dyDescent="0.25">
      <c r="A75" s="64"/>
      <c r="B75" s="65" t="s">
        <v>118</v>
      </c>
      <c r="C75" s="56"/>
      <c r="D75" s="56"/>
      <c r="E75" s="54"/>
      <c r="F75" s="54">
        <v>1</v>
      </c>
      <c r="G75" s="57">
        <v>100</v>
      </c>
      <c r="H75" s="57">
        <v>100</v>
      </c>
      <c r="I75" s="57"/>
      <c r="J75" s="57"/>
      <c r="K75" s="57"/>
      <c r="L75" s="55"/>
      <c r="M75" s="47"/>
      <c r="N75" s="47"/>
      <c r="O75" s="47"/>
      <c r="P75" s="47"/>
    </row>
    <row r="76" spans="1:16" x14ac:dyDescent="0.25">
      <c r="A76" s="64"/>
      <c r="B76" s="65" t="s">
        <v>119</v>
      </c>
      <c r="C76" s="56"/>
      <c r="D76" s="56"/>
      <c r="E76" s="54"/>
      <c r="F76" s="54">
        <v>6</v>
      </c>
      <c r="G76" s="57">
        <v>75</v>
      </c>
      <c r="H76" s="57">
        <v>450</v>
      </c>
      <c r="I76" s="57"/>
      <c r="J76" s="57"/>
      <c r="K76" s="57"/>
      <c r="L76" s="55"/>
      <c r="M76" s="47"/>
      <c r="N76" s="47"/>
      <c r="O76" s="47"/>
      <c r="P76" s="47"/>
    </row>
    <row r="77" spans="1:16" x14ac:dyDescent="0.25">
      <c r="A77" s="64"/>
      <c r="B77" s="65" t="s">
        <v>120</v>
      </c>
      <c r="C77" s="56"/>
      <c r="D77" s="56"/>
      <c r="E77" s="54"/>
      <c r="F77" s="54">
        <v>4</v>
      </c>
      <c r="G77" s="57">
        <v>50</v>
      </c>
      <c r="H77" s="57">
        <v>200</v>
      </c>
      <c r="I77" s="57"/>
      <c r="J77" s="57"/>
      <c r="K77" s="57"/>
      <c r="L77" s="55"/>
      <c r="M77" s="47"/>
      <c r="N77" s="47"/>
      <c r="O77" s="47"/>
      <c r="P77" s="47"/>
    </row>
    <row r="78" spans="1:16" x14ac:dyDescent="0.25">
      <c r="A78" s="64"/>
      <c r="B78" s="65" t="s">
        <v>121</v>
      </c>
      <c r="C78" s="56"/>
      <c r="D78" s="56"/>
      <c r="E78" s="54"/>
      <c r="F78" s="54">
        <v>2</v>
      </c>
      <c r="G78" s="57">
        <v>200</v>
      </c>
      <c r="H78" s="57">
        <v>400</v>
      </c>
      <c r="I78" s="57"/>
      <c r="J78" s="57"/>
      <c r="K78" s="57"/>
      <c r="L78" s="55"/>
      <c r="M78" s="47"/>
      <c r="N78" s="47"/>
      <c r="O78" s="47"/>
      <c r="P78" s="47"/>
    </row>
    <row r="79" spans="1:16" x14ac:dyDescent="0.25">
      <c r="A79" s="64"/>
      <c r="B79" s="65" t="s">
        <v>122</v>
      </c>
      <c r="C79" s="56"/>
      <c r="D79" s="56"/>
      <c r="E79" s="54"/>
      <c r="F79" s="54">
        <v>2</v>
      </c>
      <c r="G79" s="57">
        <v>700</v>
      </c>
      <c r="H79" s="57">
        <v>1400</v>
      </c>
      <c r="I79" s="57"/>
      <c r="J79" s="57"/>
      <c r="K79" s="57"/>
      <c r="L79" s="55"/>
      <c r="M79" s="47"/>
      <c r="N79" s="47"/>
      <c r="O79" s="47"/>
      <c r="P79" s="47"/>
    </row>
    <row r="80" spans="1:16" x14ac:dyDescent="0.25">
      <c r="A80" s="64"/>
      <c r="B80" s="65" t="s">
        <v>123</v>
      </c>
      <c r="C80" s="56"/>
      <c r="D80" s="56"/>
      <c r="E80" s="54"/>
      <c r="F80" s="54">
        <v>10</v>
      </c>
      <c r="G80" s="57">
        <v>30</v>
      </c>
      <c r="H80" s="57">
        <v>300</v>
      </c>
      <c r="I80" s="57"/>
      <c r="J80" s="57">
        <v>6350</v>
      </c>
      <c r="K80" s="57"/>
      <c r="L80" s="55"/>
      <c r="M80" s="47"/>
      <c r="N80" s="47"/>
      <c r="O80" s="47"/>
      <c r="P80" s="47"/>
    </row>
    <row r="81" spans="1:16" x14ac:dyDescent="0.25">
      <c r="A81" s="64"/>
      <c r="B81" s="65"/>
      <c r="C81" s="56"/>
      <c r="D81" s="56"/>
      <c r="E81" s="54"/>
      <c r="F81" s="54"/>
      <c r="G81" s="57"/>
      <c r="H81" s="57"/>
      <c r="I81" s="57"/>
      <c r="J81" s="57"/>
      <c r="K81" s="57"/>
      <c r="L81" s="55"/>
      <c r="M81" s="47"/>
      <c r="N81" s="47"/>
      <c r="O81" s="47"/>
      <c r="P81" s="47"/>
    </row>
    <row r="82" spans="1:16" x14ac:dyDescent="0.25">
      <c r="A82" s="67" t="s">
        <v>124</v>
      </c>
      <c r="B82" s="68" t="s">
        <v>125</v>
      </c>
      <c r="C82" s="56">
        <v>23</v>
      </c>
      <c r="D82" s="56">
        <v>24</v>
      </c>
      <c r="E82" s="54">
        <v>1</v>
      </c>
      <c r="F82" s="54"/>
      <c r="G82" s="57"/>
      <c r="H82" s="57"/>
      <c r="I82" s="57"/>
      <c r="J82" s="57"/>
      <c r="K82" s="57"/>
      <c r="L82" s="55"/>
      <c r="M82" s="47"/>
      <c r="N82" s="47"/>
      <c r="O82" s="47"/>
      <c r="P82" s="47"/>
    </row>
    <row r="83" spans="1:16" x14ac:dyDescent="0.25">
      <c r="A83" s="64"/>
      <c r="B83" s="65"/>
      <c r="C83" s="56"/>
      <c r="D83" s="56"/>
      <c r="E83" s="54"/>
      <c r="F83" s="54"/>
      <c r="G83" s="57"/>
      <c r="H83" s="57"/>
      <c r="I83" s="57"/>
      <c r="J83" s="57"/>
      <c r="K83" s="57"/>
      <c r="L83" s="55"/>
      <c r="M83" s="47"/>
      <c r="N83" s="47"/>
      <c r="O83" s="47"/>
      <c r="P83" s="47"/>
    </row>
    <row r="84" spans="1:16" x14ac:dyDescent="0.25">
      <c r="A84" s="64"/>
      <c r="B84" s="65" t="s">
        <v>126</v>
      </c>
      <c r="C84" s="56"/>
      <c r="D84" s="56"/>
      <c r="E84" s="54"/>
      <c r="F84" s="54">
        <v>1</v>
      </c>
      <c r="G84" s="57">
        <v>48000</v>
      </c>
      <c r="H84" s="57">
        <v>48000</v>
      </c>
      <c r="I84" s="57"/>
      <c r="J84" s="57">
        <v>48000</v>
      </c>
      <c r="K84" s="57"/>
      <c r="L84" s="55"/>
      <c r="M84" s="47"/>
      <c r="N84" s="47"/>
      <c r="O84" s="47"/>
      <c r="P84" s="47"/>
    </row>
    <row r="85" spans="1:16" x14ac:dyDescent="0.25">
      <c r="A85" s="64"/>
      <c r="B85" s="65"/>
      <c r="C85" s="56"/>
      <c r="D85" s="56"/>
      <c r="E85" s="54"/>
      <c r="F85" s="54"/>
      <c r="G85" s="57"/>
      <c r="H85" s="57"/>
      <c r="I85" s="57"/>
      <c r="J85" s="57"/>
      <c r="K85" s="57"/>
      <c r="L85" s="55"/>
      <c r="M85" s="47"/>
      <c r="N85" s="47"/>
      <c r="O85" s="47"/>
      <c r="P85" s="47"/>
    </row>
    <row r="86" spans="1:16" x14ac:dyDescent="0.25">
      <c r="A86" s="63" t="s">
        <v>127</v>
      </c>
      <c r="B86" s="46" t="s">
        <v>128</v>
      </c>
      <c r="C86" s="56">
        <v>3</v>
      </c>
      <c r="D86" s="56">
        <v>8</v>
      </c>
      <c r="E86" s="54">
        <v>5</v>
      </c>
      <c r="F86" s="54"/>
      <c r="G86" s="57"/>
      <c r="H86" s="57"/>
      <c r="I86" s="57"/>
      <c r="J86" s="57"/>
      <c r="K86" s="57"/>
      <c r="L86" s="55"/>
      <c r="M86" s="47"/>
      <c r="N86" s="47"/>
      <c r="O86" s="47"/>
      <c r="P86" s="47"/>
    </row>
    <row r="87" spans="1:16" x14ac:dyDescent="0.25">
      <c r="A87" s="64"/>
      <c r="B87" s="65"/>
      <c r="C87" s="56"/>
      <c r="D87" s="56"/>
      <c r="E87" s="54"/>
      <c r="F87" s="54"/>
      <c r="G87" s="57"/>
      <c r="H87" s="57"/>
      <c r="I87" s="57"/>
      <c r="J87" s="57"/>
      <c r="K87" s="57"/>
      <c r="L87" s="55"/>
      <c r="M87" s="47"/>
      <c r="N87" s="47"/>
      <c r="O87" s="47"/>
      <c r="P87" s="47"/>
    </row>
    <row r="88" spans="1:16" x14ac:dyDescent="0.25">
      <c r="A88" s="55"/>
      <c r="B88" s="65" t="s">
        <v>129</v>
      </c>
      <c r="C88" s="56"/>
      <c r="D88" s="56"/>
      <c r="E88" s="54"/>
      <c r="F88" s="54">
        <v>2</v>
      </c>
      <c r="G88" s="57">
        <v>6000</v>
      </c>
      <c r="H88" s="57">
        <v>12000</v>
      </c>
      <c r="I88" s="57"/>
      <c r="J88" s="57"/>
      <c r="K88" s="57"/>
      <c r="L88" s="55"/>
      <c r="M88" s="47"/>
      <c r="N88" s="47"/>
      <c r="O88" s="47"/>
      <c r="P88" s="47"/>
    </row>
    <row r="89" spans="1:16" x14ac:dyDescent="0.25">
      <c r="A89" s="55"/>
      <c r="B89" s="65" t="s">
        <v>130</v>
      </c>
      <c r="C89" s="56"/>
      <c r="D89" s="56"/>
      <c r="E89" s="56"/>
      <c r="F89" s="54">
        <v>2</v>
      </c>
      <c r="G89" s="57">
        <v>10000</v>
      </c>
      <c r="H89" s="57">
        <v>20000</v>
      </c>
      <c r="I89" s="57"/>
      <c r="J89" s="57"/>
      <c r="K89" s="57"/>
      <c r="L89" s="55"/>
      <c r="M89" s="47"/>
      <c r="N89" s="47"/>
      <c r="O89" s="47"/>
      <c r="P89" s="47"/>
    </row>
    <row r="90" spans="1:16" x14ac:dyDescent="0.25">
      <c r="A90" s="55"/>
      <c r="B90" s="65" t="s">
        <v>90</v>
      </c>
      <c r="C90" s="56">
        <v>7</v>
      </c>
      <c r="D90" s="56">
        <v>8</v>
      </c>
      <c r="E90" s="54">
        <v>1</v>
      </c>
      <c r="F90" s="54">
        <v>1</v>
      </c>
      <c r="G90" s="57">
        <v>12000</v>
      </c>
      <c r="H90" s="57">
        <v>12000</v>
      </c>
      <c r="I90" s="57"/>
      <c r="J90" s="57">
        <v>44000</v>
      </c>
      <c r="K90" s="57"/>
      <c r="L90" s="55"/>
      <c r="M90" s="47"/>
      <c r="N90" s="47"/>
      <c r="O90" s="47"/>
      <c r="P90" s="47"/>
    </row>
    <row r="91" spans="1:16" x14ac:dyDescent="0.25">
      <c r="A91" s="64"/>
      <c r="B91" s="65"/>
      <c r="C91" s="56"/>
      <c r="D91" s="56"/>
      <c r="E91" s="54"/>
      <c r="F91" s="54"/>
      <c r="G91" s="57"/>
      <c r="H91" s="57"/>
      <c r="I91" s="57"/>
      <c r="J91" s="57"/>
      <c r="K91" s="57"/>
      <c r="L91" s="55"/>
      <c r="M91" s="47"/>
      <c r="N91" s="47"/>
      <c r="O91" s="47"/>
      <c r="P91" s="47"/>
    </row>
    <row r="92" spans="1:16" x14ac:dyDescent="0.25">
      <c r="A92" s="63" t="s">
        <v>131</v>
      </c>
      <c r="B92" s="46" t="s">
        <v>132</v>
      </c>
      <c r="C92" s="56">
        <v>21</v>
      </c>
      <c r="D92" s="56">
        <v>22</v>
      </c>
      <c r="E92" s="54">
        <v>1</v>
      </c>
      <c r="F92" s="54"/>
      <c r="G92" s="57"/>
      <c r="H92" s="57"/>
      <c r="I92" s="57"/>
      <c r="J92" s="57"/>
      <c r="K92" s="57"/>
      <c r="L92" s="55"/>
      <c r="M92" s="47"/>
      <c r="N92" s="47"/>
      <c r="O92" s="47"/>
      <c r="P92" s="47"/>
    </row>
    <row r="93" spans="1:16" x14ac:dyDescent="0.25">
      <c r="A93" s="64"/>
      <c r="B93" s="65"/>
      <c r="C93" s="56"/>
      <c r="D93" s="56"/>
      <c r="E93" s="54"/>
      <c r="F93" s="54"/>
      <c r="G93" s="57"/>
      <c r="H93" s="57"/>
      <c r="I93" s="57"/>
      <c r="J93" s="57"/>
      <c r="K93" s="57"/>
      <c r="L93" s="55"/>
      <c r="M93" s="47"/>
      <c r="N93" s="47"/>
      <c r="O93" s="47"/>
      <c r="P93" s="47"/>
    </row>
    <row r="94" spans="1:16" x14ac:dyDescent="0.25">
      <c r="A94" s="64"/>
      <c r="B94" s="65" t="s">
        <v>133</v>
      </c>
      <c r="C94" s="56"/>
      <c r="D94" s="56"/>
      <c r="E94" s="54"/>
      <c r="F94" s="54">
        <v>1</v>
      </c>
      <c r="G94" s="57">
        <v>600</v>
      </c>
      <c r="H94" s="57">
        <v>600</v>
      </c>
      <c r="I94" s="57"/>
      <c r="J94" s="57"/>
      <c r="K94" s="57"/>
      <c r="L94" s="55"/>
      <c r="M94" s="47"/>
      <c r="N94" s="47"/>
      <c r="O94" s="47"/>
      <c r="P94" s="47"/>
    </row>
    <row r="95" spans="1:16" x14ac:dyDescent="0.25">
      <c r="A95" s="64"/>
      <c r="B95" s="65" t="s">
        <v>134</v>
      </c>
      <c r="C95" s="56"/>
      <c r="D95" s="56"/>
      <c r="E95" s="54"/>
      <c r="F95" s="54">
        <v>1</v>
      </c>
      <c r="G95" s="57">
        <v>600</v>
      </c>
      <c r="H95" s="57">
        <v>800</v>
      </c>
      <c r="I95" s="57"/>
      <c r="J95" s="57"/>
      <c r="K95" s="57"/>
      <c r="L95" s="55"/>
      <c r="M95" s="47"/>
      <c r="N95" s="47"/>
      <c r="O95" s="47"/>
      <c r="P95" s="47"/>
    </row>
    <row r="96" spans="1:16" x14ac:dyDescent="0.25">
      <c r="A96" s="64"/>
      <c r="B96" s="65" t="s">
        <v>135</v>
      </c>
      <c r="C96" s="56"/>
      <c r="D96" s="56"/>
      <c r="E96" s="54"/>
      <c r="F96" s="54" t="s">
        <v>83</v>
      </c>
      <c r="G96" s="57">
        <v>0</v>
      </c>
      <c r="H96" s="57">
        <v>0</v>
      </c>
      <c r="I96" s="57"/>
      <c r="J96" s="57"/>
      <c r="K96" s="57"/>
      <c r="L96" s="55"/>
      <c r="M96" s="47"/>
      <c r="N96" s="47"/>
      <c r="O96" s="47"/>
      <c r="P96" s="47"/>
    </row>
    <row r="97" spans="1:16" x14ac:dyDescent="0.25">
      <c r="A97" s="55"/>
      <c r="B97" s="65" t="s">
        <v>136</v>
      </c>
      <c r="C97" s="56"/>
      <c r="D97" s="56"/>
      <c r="E97" s="54"/>
      <c r="F97" s="54">
        <v>1</v>
      </c>
      <c r="G97" s="57">
        <v>1200</v>
      </c>
      <c r="H97" s="57">
        <v>1100</v>
      </c>
      <c r="I97" s="57"/>
      <c r="J97" s="57"/>
      <c r="K97" s="57"/>
      <c r="L97" s="55"/>
      <c r="M97" s="47"/>
      <c r="N97" s="47"/>
      <c r="O97" s="47"/>
      <c r="P97" s="47"/>
    </row>
    <row r="98" spans="1:16" x14ac:dyDescent="0.25">
      <c r="A98" s="55"/>
      <c r="B98" s="65" t="s">
        <v>137</v>
      </c>
      <c r="C98" s="56"/>
      <c r="D98" s="56"/>
      <c r="E98" s="54"/>
      <c r="F98" s="54">
        <v>1</v>
      </c>
      <c r="G98" s="57">
        <v>1200</v>
      </c>
      <c r="H98" s="57">
        <v>1200</v>
      </c>
      <c r="I98" s="57"/>
      <c r="J98" s="57">
        <v>3700</v>
      </c>
      <c r="K98" s="57"/>
      <c r="L98" s="55"/>
      <c r="M98" s="47"/>
      <c r="N98" s="47"/>
      <c r="O98" s="47"/>
      <c r="P98" s="47"/>
    </row>
    <row r="99" spans="1:16" x14ac:dyDescent="0.25">
      <c r="A99" s="55"/>
      <c r="B99" s="65"/>
      <c r="C99" s="56"/>
      <c r="D99" s="56"/>
      <c r="E99" s="56"/>
      <c r="F99" s="56"/>
      <c r="G99" s="70"/>
      <c r="H99" s="70"/>
      <c r="I99" s="70"/>
      <c r="J99" s="70"/>
      <c r="K99" s="57"/>
      <c r="L99" s="55"/>
      <c r="M99" s="47"/>
      <c r="N99" s="47"/>
      <c r="O99" s="47"/>
      <c r="P99" s="47"/>
    </row>
    <row r="100" spans="1:16" x14ac:dyDescent="0.25">
      <c r="A100" s="46" t="s">
        <v>138</v>
      </c>
      <c r="B100" s="46" t="s">
        <v>139</v>
      </c>
      <c r="C100" s="56">
        <v>19</v>
      </c>
      <c r="D100" s="56">
        <v>21</v>
      </c>
      <c r="E100" s="54">
        <v>2</v>
      </c>
      <c r="F100" s="54"/>
      <c r="G100" s="70"/>
      <c r="H100" s="70"/>
      <c r="I100" s="70"/>
      <c r="J100" s="70"/>
      <c r="K100" s="57"/>
      <c r="L100" s="55"/>
      <c r="M100" s="47"/>
      <c r="N100" s="47"/>
      <c r="O100" s="47"/>
      <c r="P100" s="47"/>
    </row>
    <row r="101" spans="1:16" x14ac:dyDescent="0.25">
      <c r="A101" s="64"/>
      <c r="B101" s="65"/>
      <c r="C101" s="56"/>
      <c r="D101" s="56"/>
      <c r="E101" s="54"/>
      <c r="F101" s="54"/>
      <c r="G101" s="70"/>
      <c r="H101" s="70"/>
      <c r="I101" s="70"/>
      <c r="J101" s="70"/>
      <c r="K101" s="57"/>
      <c r="L101" s="55"/>
      <c r="M101" s="47"/>
      <c r="N101" s="47"/>
      <c r="O101" s="47"/>
      <c r="P101" s="47"/>
    </row>
    <row r="102" spans="1:16" x14ac:dyDescent="0.25">
      <c r="A102" s="64"/>
      <c r="B102" s="65" t="s">
        <v>140</v>
      </c>
      <c r="C102" s="56"/>
      <c r="D102" s="56"/>
      <c r="E102" s="54"/>
      <c r="F102" s="54">
        <v>2</v>
      </c>
      <c r="G102" s="70">
        <v>300</v>
      </c>
      <c r="H102" s="70">
        <v>600</v>
      </c>
      <c r="I102" s="70"/>
      <c r="J102" s="70"/>
      <c r="K102" s="57"/>
      <c r="L102" s="55"/>
      <c r="M102" s="47"/>
      <c r="N102" s="47"/>
      <c r="O102" s="47"/>
      <c r="P102" s="47"/>
    </row>
    <row r="103" spans="1:16" x14ac:dyDescent="0.25">
      <c r="A103" s="64"/>
      <c r="B103" s="65" t="s">
        <v>141</v>
      </c>
      <c r="C103" s="56"/>
      <c r="D103" s="56"/>
      <c r="E103" s="54"/>
      <c r="F103" s="54">
        <v>1</v>
      </c>
      <c r="G103" s="70">
        <v>8000</v>
      </c>
      <c r="H103" s="70">
        <v>8000</v>
      </c>
      <c r="I103" s="70"/>
      <c r="J103" s="70"/>
      <c r="K103" s="57"/>
      <c r="L103" s="55"/>
      <c r="M103" s="47"/>
      <c r="N103" s="47"/>
      <c r="O103" s="47"/>
      <c r="P103" s="47"/>
    </row>
    <row r="104" spans="1:16" x14ac:dyDescent="0.25">
      <c r="A104" s="64"/>
      <c r="B104" s="65" t="s">
        <v>142</v>
      </c>
      <c r="C104" s="56"/>
      <c r="D104" s="56"/>
      <c r="E104" s="54"/>
      <c r="F104" s="54">
        <v>1</v>
      </c>
      <c r="G104" s="70">
        <v>300</v>
      </c>
      <c r="H104" s="70">
        <v>300</v>
      </c>
      <c r="I104" s="70"/>
      <c r="J104" s="70"/>
      <c r="K104" s="57"/>
      <c r="L104" s="55"/>
      <c r="M104" s="47"/>
      <c r="N104" s="47"/>
      <c r="O104" s="47"/>
      <c r="P104" s="47"/>
    </row>
    <row r="105" spans="1:16" x14ac:dyDescent="0.25">
      <c r="A105" s="64"/>
      <c r="B105" s="65" t="s">
        <v>143</v>
      </c>
      <c r="C105" s="56"/>
      <c r="D105" s="56"/>
      <c r="E105" s="54"/>
      <c r="F105" s="54" t="s">
        <v>144</v>
      </c>
      <c r="G105" s="70"/>
      <c r="H105" s="70"/>
      <c r="I105" s="70"/>
      <c r="J105" s="70"/>
      <c r="K105" s="57"/>
      <c r="L105" s="55"/>
      <c r="M105" s="47"/>
      <c r="N105" s="47"/>
      <c r="O105" s="47"/>
      <c r="P105" s="47"/>
    </row>
    <row r="106" spans="1:16" x14ac:dyDescent="0.25">
      <c r="A106" s="64"/>
      <c r="B106" s="65" t="s">
        <v>145</v>
      </c>
      <c r="C106" s="56"/>
      <c r="D106" s="56"/>
      <c r="E106" s="54"/>
      <c r="F106" s="54">
        <v>1</v>
      </c>
      <c r="G106" s="70">
        <v>400</v>
      </c>
      <c r="H106" s="70">
        <v>400</v>
      </c>
      <c r="I106" s="70"/>
      <c r="J106" s="70">
        <v>9300</v>
      </c>
      <c r="K106" s="57"/>
      <c r="L106" s="55"/>
      <c r="M106" s="47"/>
      <c r="N106" s="47"/>
      <c r="O106" s="47"/>
      <c r="P106" s="47"/>
    </row>
    <row r="107" spans="1:16" x14ac:dyDescent="0.25">
      <c r="A107" s="64"/>
      <c r="B107" s="65"/>
      <c r="C107" s="56"/>
      <c r="D107" s="56"/>
      <c r="E107" s="54"/>
      <c r="F107" s="54"/>
      <c r="G107" s="70"/>
      <c r="H107" s="70"/>
      <c r="I107" s="70"/>
      <c r="J107" s="70"/>
      <c r="K107" s="57"/>
      <c r="L107" s="55"/>
      <c r="M107" s="47"/>
      <c r="N107" s="47"/>
      <c r="O107" s="47"/>
      <c r="P107" s="47"/>
    </row>
    <row r="108" spans="1:16" x14ac:dyDescent="0.25">
      <c r="A108" s="63" t="s">
        <v>146</v>
      </c>
      <c r="B108" s="46" t="s">
        <v>147</v>
      </c>
      <c r="C108" s="56">
        <v>21</v>
      </c>
      <c r="D108" s="56"/>
      <c r="E108" s="54"/>
      <c r="F108" s="54"/>
      <c r="G108" s="70"/>
      <c r="H108" s="70"/>
      <c r="I108" s="70"/>
      <c r="J108" s="70"/>
      <c r="K108" s="57"/>
      <c r="L108" s="55"/>
      <c r="M108" s="47"/>
      <c r="N108" s="47"/>
      <c r="O108" s="47"/>
      <c r="P108" s="47"/>
    </row>
    <row r="109" spans="1:16" x14ac:dyDescent="0.25">
      <c r="A109" s="63"/>
      <c r="B109" s="46"/>
      <c r="C109" s="56"/>
      <c r="D109" s="56"/>
      <c r="E109" s="54"/>
      <c r="F109" s="54"/>
      <c r="G109" s="70"/>
      <c r="H109" s="70"/>
      <c r="I109" s="70"/>
      <c r="J109" s="70"/>
      <c r="K109" s="57"/>
      <c r="L109" s="55"/>
      <c r="M109" s="47"/>
      <c r="N109" s="47"/>
      <c r="O109" s="47"/>
      <c r="P109" s="47"/>
    </row>
    <row r="110" spans="1:16" x14ac:dyDescent="0.25">
      <c r="A110" s="63"/>
      <c r="B110" s="65" t="s">
        <v>148</v>
      </c>
      <c r="C110" s="56"/>
      <c r="D110" s="56"/>
      <c r="E110" s="54"/>
      <c r="F110" s="54">
        <v>1</v>
      </c>
      <c r="G110" s="70">
        <v>5000</v>
      </c>
      <c r="H110" s="70">
        <v>5000</v>
      </c>
      <c r="I110" s="70"/>
      <c r="J110" s="70">
        <v>5000</v>
      </c>
      <c r="K110" s="57"/>
      <c r="L110" s="55"/>
      <c r="M110" s="47"/>
      <c r="N110" s="47"/>
      <c r="O110" s="47"/>
      <c r="P110" s="47"/>
    </row>
    <row r="111" spans="1:16" x14ac:dyDescent="0.25">
      <c r="A111" s="64"/>
      <c r="B111" s="65"/>
      <c r="C111" s="56"/>
      <c r="D111" s="56"/>
      <c r="E111" s="54"/>
      <c r="F111" s="54"/>
      <c r="G111" s="70"/>
      <c r="H111" s="70"/>
      <c r="I111" s="70"/>
      <c r="J111" s="70" t="s">
        <v>39</v>
      </c>
      <c r="K111" s="57"/>
      <c r="L111" s="55"/>
      <c r="M111" s="47"/>
      <c r="N111" s="47"/>
      <c r="O111" s="47"/>
      <c r="P111" s="47"/>
    </row>
    <row r="112" spans="1:16" x14ac:dyDescent="0.25">
      <c r="A112" s="63" t="s">
        <v>149</v>
      </c>
      <c r="B112" s="46" t="s">
        <v>150</v>
      </c>
      <c r="C112" s="56">
        <v>21</v>
      </c>
      <c r="D112" s="56">
        <v>22</v>
      </c>
      <c r="E112" s="54">
        <v>1</v>
      </c>
      <c r="F112" s="54"/>
      <c r="G112" s="70"/>
      <c r="H112" s="70"/>
      <c r="I112" s="70"/>
      <c r="J112" s="70"/>
      <c r="K112" s="57"/>
      <c r="L112" s="55"/>
      <c r="M112" s="47"/>
      <c r="N112" s="47"/>
      <c r="O112" s="47"/>
      <c r="P112" s="47"/>
    </row>
    <row r="113" spans="1:16" x14ac:dyDescent="0.25">
      <c r="A113" s="63"/>
      <c r="B113" s="46"/>
      <c r="C113" s="56"/>
      <c r="D113" s="56"/>
      <c r="E113" s="54"/>
      <c r="F113" s="54"/>
      <c r="G113" s="70"/>
      <c r="H113" s="70"/>
      <c r="I113" s="70"/>
      <c r="J113" s="70"/>
      <c r="K113" s="57"/>
      <c r="L113" s="55"/>
      <c r="M113" s="47"/>
      <c r="N113" s="47"/>
      <c r="O113" s="47"/>
      <c r="P113" s="47"/>
    </row>
    <row r="114" spans="1:16" x14ac:dyDescent="0.25">
      <c r="A114" s="63"/>
      <c r="B114" s="65" t="s">
        <v>151</v>
      </c>
      <c r="C114" s="56"/>
      <c r="D114" s="56"/>
      <c r="E114" s="54"/>
      <c r="F114" s="54">
        <v>1</v>
      </c>
      <c r="G114" s="70">
        <v>30000</v>
      </c>
      <c r="H114" s="70">
        <v>30000</v>
      </c>
      <c r="I114" s="70"/>
      <c r="J114" s="70">
        <v>30000</v>
      </c>
      <c r="K114" s="57"/>
      <c r="L114" s="55"/>
      <c r="M114" s="47"/>
      <c r="N114" s="47"/>
      <c r="O114" s="47"/>
      <c r="P114" s="47"/>
    </row>
    <row r="115" spans="1:16" x14ac:dyDescent="0.25">
      <c r="A115" s="63"/>
      <c r="B115" s="65"/>
      <c r="C115" s="56"/>
      <c r="D115" s="56"/>
      <c r="E115" s="54"/>
      <c r="F115" s="54"/>
      <c r="G115" s="70"/>
      <c r="H115" s="70"/>
      <c r="I115" s="70"/>
      <c r="J115" s="70"/>
      <c r="K115" s="57"/>
      <c r="L115" s="55"/>
      <c r="M115" s="47"/>
      <c r="N115" s="47"/>
      <c r="O115" s="47"/>
      <c r="P115" s="47"/>
    </row>
    <row r="116" spans="1:16" x14ac:dyDescent="0.25">
      <c r="A116" s="63" t="s">
        <v>152</v>
      </c>
      <c r="B116" s="46" t="s">
        <v>153</v>
      </c>
      <c r="C116" s="56"/>
      <c r="D116" s="56"/>
      <c r="E116" s="54"/>
      <c r="F116" s="54"/>
      <c r="G116" s="70"/>
      <c r="H116" s="70"/>
      <c r="I116" s="70"/>
      <c r="J116" s="70"/>
      <c r="K116" s="57"/>
      <c r="L116" s="55"/>
      <c r="M116" s="47"/>
      <c r="N116" s="47"/>
      <c r="O116" s="47"/>
      <c r="P116" s="47"/>
    </row>
    <row r="117" spans="1:16" x14ac:dyDescent="0.25">
      <c r="A117" s="63"/>
      <c r="B117" s="65"/>
      <c r="C117" s="56"/>
      <c r="D117" s="56"/>
      <c r="E117" s="54"/>
      <c r="F117" s="54"/>
      <c r="G117" s="70"/>
      <c r="H117" s="70"/>
      <c r="I117" s="70"/>
      <c r="J117" s="70"/>
      <c r="K117" s="57"/>
      <c r="L117" s="55"/>
      <c r="M117" s="47"/>
      <c r="N117" s="47"/>
      <c r="O117" s="47"/>
      <c r="P117" s="47"/>
    </row>
    <row r="118" spans="1:16" x14ac:dyDescent="0.25">
      <c r="A118" s="64"/>
      <c r="B118" s="65" t="s">
        <v>154</v>
      </c>
      <c r="C118" s="56"/>
      <c r="D118" s="56"/>
      <c r="E118" s="54"/>
      <c r="F118" s="54">
        <v>2</v>
      </c>
      <c r="G118" s="70">
        <v>42000</v>
      </c>
      <c r="H118" s="70">
        <v>84000</v>
      </c>
      <c r="I118" s="70"/>
      <c r="J118" s="70"/>
      <c r="K118" s="57"/>
      <c r="L118" s="55"/>
      <c r="M118" s="47"/>
      <c r="N118" s="47"/>
      <c r="O118" s="47"/>
      <c r="P118" s="47"/>
    </row>
    <row r="119" spans="1:16" x14ac:dyDescent="0.25">
      <c r="A119" s="55"/>
      <c r="B119" s="65" t="s">
        <v>155</v>
      </c>
      <c r="C119" s="56"/>
      <c r="D119" s="56"/>
      <c r="E119" s="54"/>
      <c r="F119" s="54"/>
      <c r="G119" s="70"/>
      <c r="H119" s="70"/>
      <c r="I119" s="70"/>
      <c r="J119" s="70"/>
      <c r="K119" s="57"/>
      <c r="L119" s="55"/>
      <c r="M119" s="47"/>
      <c r="N119" s="47"/>
      <c r="O119" s="47"/>
      <c r="P119" s="47"/>
    </row>
    <row r="120" spans="1:16" x14ac:dyDescent="0.25">
      <c r="A120" s="55"/>
      <c r="B120" s="65"/>
      <c r="C120" s="56"/>
      <c r="D120" s="56"/>
      <c r="E120" s="54"/>
      <c r="F120" s="54"/>
      <c r="G120" s="70"/>
      <c r="H120" s="70"/>
      <c r="I120" s="70"/>
      <c r="J120" s="70"/>
      <c r="K120" s="57"/>
      <c r="L120" s="55"/>
      <c r="M120" s="47"/>
      <c r="N120" s="47"/>
      <c r="O120" s="47"/>
      <c r="P120" s="47"/>
    </row>
    <row r="121" spans="1:16" x14ac:dyDescent="0.25">
      <c r="A121" s="46" t="s">
        <v>156</v>
      </c>
      <c r="B121" s="46" t="s">
        <v>157</v>
      </c>
      <c r="C121" s="56"/>
      <c r="D121" s="56"/>
      <c r="E121" s="54"/>
      <c r="F121" s="54">
        <v>1</v>
      </c>
      <c r="G121" s="70">
        <v>20000</v>
      </c>
      <c r="H121" s="70">
        <v>20000</v>
      </c>
      <c r="I121" s="70"/>
      <c r="J121" s="70">
        <v>20000</v>
      </c>
      <c r="K121" s="57"/>
      <c r="L121" s="55"/>
      <c r="M121" s="47"/>
      <c r="N121" s="47"/>
      <c r="O121" s="47"/>
      <c r="P121" s="47"/>
    </row>
    <row r="122" spans="1:16" x14ac:dyDescent="0.25">
      <c r="A122" s="55"/>
      <c r="B122" s="65"/>
      <c r="C122" s="56"/>
      <c r="D122" s="56"/>
      <c r="E122" s="54"/>
      <c r="F122" s="54"/>
      <c r="G122" s="70"/>
      <c r="H122" s="70"/>
      <c r="I122" s="70"/>
      <c r="J122" s="70"/>
      <c r="K122" s="57"/>
      <c r="L122" s="55"/>
      <c r="M122" s="47"/>
      <c r="N122" s="47"/>
      <c r="O122" s="47"/>
      <c r="P122" s="47"/>
    </row>
    <row r="123" spans="1:16" x14ac:dyDescent="0.25">
      <c r="A123" s="46" t="s">
        <v>158</v>
      </c>
      <c r="B123" s="46" t="s">
        <v>159</v>
      </c>
      <c r="C123" s="56"/>
      <c r="D123" s="56"/>
      <c r="E123" s="54"/>
      <c r="F123" s="54">
        <v>1</v>
      </c>
      <c r="G123" s="70">
        <v>20000</v>
      </c>
      <c r="H123" s="70">
        <v>20000</v>
      </c>
      <c r="I123" s="70"/>
      <c r="J123" s="70">
        <v>20000</v>
      </c>
      <c r="K123" s="57"/>
      <c r="L123" s="55"/>
      <c r="M123" s="47"/>
      <c r="N123" s="47"/>
      <c r="O123" s="47"/>
      <c r="P123" s="47"/>
    </row>
    <row r="124" spans="1:16" x14ac:dyDescent="0.25">
      <c r="A124" s="55"/>
      <c r="B124" s="65"/>
      <c r="C124" s="56"/>
      <c r="D124" s="56"/>
      <c r="E124" s="54"/>
      <c r="F124" s="54"/>
      <c r="G124" s="70"/>
      <c r="H124" s="70"/>
      <c r="I124" s="70"/>
      <c r="J124" s="70"/>
      <c r="K124" s="57"/>
      <c r="L124" s="55"/>
      <c r="M124" s="47"/>
      <c r="N124" s="47"/>
      <c r="O124" s="47"/>
      <c r="P124" s="47"/>
    </row>
    <row r="125" spans="1:16" x14ac:dyDescent="0.25">
      <c r="A125" s="55"/>
      <c r="B125" s="65"/>
      <c r="C125" s="56"/>
      <c r="D125" s="56"/>
      <c r="E125" s="54"/>
      <c r="F125" s="54"/>
      <c r="G125" s="70"/>
      <c r="H125" s="70"/>
      <c r="I125" s="70"/>
      <c r="J125" s="70"/>
      <c r="K125" s="57"/>
      <c r="L125" s="55"/>
      <c r="M125" s="47"/>
      <c r="N125" s="47"/>
      <c r="O125" s="47"/>
      <c r="P125" s="47"/>
    </row>
    <row r="126" spans="1:16" x14ac:dyDescent="0.25">
      <c r="A126" s="55"/>
      <c r="B126" s="65"/>
      <c r="C126" s="56"/>
      <c r="D126" s="56"/>
      <c r="E126" s="54"/>
      <c r="F126" s="54"/>
      <c r="G126" s="70"/>
      <c r="H126" s="70"/>
      <c r="I126" s="70"/>
      <c r="J126" s="70"/>
      <c r="K126" s="57"/>
      <c r="L126" s="55"/>
      <c r="M126" s="47"/>
      <c r="N126" s="47"/>
      <c r="O126" s="47"/>
      <c r="P126" s="47"/>
    </row>
    <row r="127" spans="1:16" x14ac:dyDescent="0.25">
      <c r="A127" s="55"/>
      <c r="B127" s="55"/>
      <c r="C127" s="55"/>
      <c r="D127" s="46" t="s">
        <v>54</v>
      </c>
      <c r="E127" s="55"/>
      <c r="F127" s="55"/>
      <c r="G127" s="71"/>
      <c r="H127" s="72">
        <f>SUM(H10:H125)</f>
        <v>488050</v>
      </c>
      <c r="I127" s="73"/>
      <c r="J127" s="72">
        <f>SUM(J10:J126)</f>
        <v>397950</v>
      </c>
      <c r="K127" s="55"/>
      <c r="L127" s="55"/>
      <c r="M127" s="47"/>
      <c r="N127" s="47"/>
      <c r="O127" s="47"/>
      <c r="P127" s="47"/>
    </row>
    <row r="128" spans="1:16" x14ac:dyDescent="0.25">
      <c r="A128" s="55"/>
      <c r="B128" s="55"/>
      <c r="C128" s="55"/>
      <c r="D128" s="55"/>
      <c r="E128" s="55"/>
      <c r="F128" s="55"/>
      <c r="G128" s="71"/>
      <c r="H128" s="73"/>
      <c r="I128" s="73"/>
      <c r="J128" s="73" t="s">
        <v>175</v>
      </c>
      <c r="K128" s="55"/>
      <c r="L128" s="55"/>
      <c r="M128" s="47"/>
      <c r="N128" s="47"/>
      <c r="O128" s="47"/>
      <c r="P128" s="47"/>
    </row>
  </sheetData>
  <sheetProtection password="CA39" sheet="1" objects="1" scenarios="1"/>
  <mergeCells count="6">
    <mergeCell ref="D1:G1"/>
    <mergeCell ref="A6:A7"/>
    <mergeCell ref="B6:B7"/>
    <mergeCell ref="G6:G7"/>
    <mergeCell ref="H6:H7"/>
    <mergeCell ref="C7:E7"/>
  </mergeCells>
  <phoneticPr fontId="11" type="noConversion"/>
  <pageMargins left="0.75" right="0.75" top="1" bottom="1" header="0.5" footer="0.5"/>
  <pageSetup scale="59" orientation="portrait" r:id="rId1"/>
  <rowBreaks count="1" manualBreakCount="1">
    <brk id="61" max="10" man="1"/>
  </rowBreaks>
  <colBreaks count="1" manualBreakCount="1">
    <brk id="11" max="12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J35"/>
  <sheetViews>
    <sheetView workbookViewId="0"/>
  </sheetViews>
  <sheetFormatPr defaultColWidth="11" defaultRowHeight="15.75" x14ac:dyDescent="0.25"/>
  <cols>
    <col min="2" max="2" width="8.125" customWidth="1"/>
    <col min="3" max="3" width="19.375" customWidth="1"/>
  </cols>
  <sheetData>
    <row r="4" spans="1:10" ht="16.5" thickBot="1" x14ac:dyDescent="0.3">
      <c r="A4" s="83"/>
      <c r="B4" s="83" t="s">
        <v>43</v>
      </c>
      <c r="C4" s="83"/>
      <c r="D4" s="83"/>
      <c r="E4" s="83"/>
      <c r="F4" s="83"/>
      <c r="G4" s="83"/>
      <c r="H4" s="83"/>
      <c r="I4" s="83"/>
      <c r="J4" s="83"/>
    </row>
    <row r="5" spans="1:10" ht="48" thickBot="1" x14ac:dyDescent="0.3">
      <c r="A5" s="88" t="s">
        <v>162</v>
      </c>
      <c r="B5" s="89" t="s">
        <v>173</v>
      </c>
      <c r="C5" s="90" t="s">
        <v>164</v>
      </c>
      <c r="D5" s="90" t="s">
        <v>165</v>
      </c>
      <c r="E5" s="90" t="s">
        <v>166</v>
      </c>
      <c r="F5" s="90" t="s">
        <v>167</v>
      </c>
      <c r="G5" s="90" t="s">
        <v>168</v>
      </c>
      <c r="H5" s="90" t="s">
        <v>169</v>
      </c>
      <c r="I5" s="90" t="s">
        <v>170</v>
      </c>
      <c r="J5" s="91" t="s">
        <v>171</v>
      </c>
    </row>
    <row r="6" spans="1:10" ht="16.5" thickBot="1" x14ac:dyDescent="0.3">
      <c r="A6" s="74">
        <v>1</v>
      </c>
      <c r="B6" s="75"/>
      <c r="C6" s="76" t="s">
        <v>4</v>
      </c>
      <c r="D6" s="77"/>
      <c r="E6" s="77">
        <f t="shared" ref="E6:E11" si="0">SUM(D6*0.062)</f>
        <v>0</v>
      </c>
      <c r="F6" s="77">
        <f t="shared" ref="F6:F11" si="1">SUM(D6*0.014398)</f>
        <v>0</v>
      </c>
      <c r="G6" s="77">
        <f t="shared" ref="G6:G11" si="2">SUM(D6*0.00754)</f>
        <v>0</v>
      </c>
      <c r="H6" s="77">
        <f t="shared" ref="H6:H11" si="3">SUM(D6*0.003085)</f>
        <v>0</v>
      </c>
      <c r="I6" s="77">
        <f t="shared" ref="I6:I11" si="4">SUM(D6:H6)</f>
        <v>0</v>
      </c>
      <c r="J6" s="78">
        <f t="shared" ref="J6:J11" si="5">SUM(I6*3)</f>
        <v>0</v>
      </c>
    </row>
    <row r="7" spans="1:10" ht="16.5" thickBot="1" x14ac:dyDescent="0.3">
      <c r="A7" s="74">
        <v>2</v>
      </c>
      <c r="B7" s="79">
        <v>1</v>
      </c>
      <c r="C7" s="80" t="s">
        <v>6</v>
      </c>
      <c r="D7" s="81">
        <v>1600</v>
      </c>
      <c r="E7" s="77">
        <f t="shared" si="0"/>
        <v>99.2</v>
      </c>
      <c r="F7" s="77">
        <f t="shared" si="1"/>
        <v>23.036799999999999</v>
      </c>
      <c r="G7" s="77">
        <f t="shared" si="2"/>
        <v>12.064</v>
      </c>
      <c r="H7" s="77">
        <f t="shared" si="3"/>
        <v>4.9359999999999999</v>
      </c>
      <c r="I7" s="81">
        <f>SUM($D$7:$H$7)</f>
        <v>1739.2368000000001</v>
      </c>
      <c r="J7" s="78">
        <f t="shared" si="5"/>
        <v>5217.7103999999999</v>
      </c>
    </row>
    <row r="8" spans="1:10" ht="16.5" thickBot="1" x14ac:dyDescent="0.3">
      <c r="A8" s="74">
        <v>3</v>
      </c>
      <c r="B8" s="79">
        <v>2</v>
      </c>
      <c r="C8" s="80" t="s">
        <v>160</v>
      </c>
      <c r="D8" s="81">
        <v>3250</v>
      </c>
      <c r="E8" s="77">
        <f t="shared" si="0"/>
        <v>201.5</v>
      </c>
      <c r="F8" s="77">
        <f t="shared" si="1"/>
        <v>46.793499999999995</v>
      </c>
      <c r="G8" s="77">
        <f t="shared" si="2"/>
        <v>24.504999999999999</v>
      </c>
      <c r="H8" s="77">
        <f t="shared" si="3"/>
        <v>10.026250000000001</v>
      </c>
      <c r="I8" s="81">
        <f>SUM(D8:H8)*2</f>
        <v>7065.6494999999995</v>
      </c>
      <c r="J8" s="78">
        <f>SUM(I8*3)</f>
        <v>21196.948499999999</v>
      </c>
    </row>
    <row r="9" spans="1:10" ht="16.5" thickBot="1" x14ac:dyDescent="0.3">
      <c r="A9" s="74">
        <v>4</v>
      </c>
      <c r="B9" s="79"/>
      <c r="C9" s="80" t="s">
        <v>161</v>
      </c>
      <c r="D9" s="81">
        <v>1200</v>
      </c>
      <c r="E9" s="77">
        <f t="shared" si="0"/>
        <v>74.400000000000006</v>
      </c>
      <c r="F9" s="77">
        <f t="shared" si="1"/>
        <v>17.2776</v>
      </c>
      <c r="G9" s="77">
        <f t="shared" si="2"/>
        <v>9.048</v>
      </c>
      <c r="H9" s="77">
        <f t="shared" si="3"/>
        <v>3.702</v>
      </c>
      <c r="I9" s="81">
        <f t="shared" si="4"/>
        <v>1304.4276</v>
      </c>
      <c r="J9" s="78">
        <f>SUM(I9*3)*2</f>
        <v>7826.5655999999999</v>
      </c>
    </row>
    <row r="10" spans="1:10" ht="16.5" thickBot="1" x14ac:dyDescent="0.3">
      <c r="A10" s="74">
        <v>5</v>
      </c>
      <c r="B10" s="79">
        <v>1</v>
      </c>
      <c r="C10" s="80" t="s">
        <v>32</v>
      </c>
      <c r="D10" s="81">
        <v>900</v>
      </c>
      <c r="E10" s="77">
        <f t="shared" si="0"/>
        <v>55.8</v>
      </c>
      <c r="F10" s="77">
        <f t="shared" si="1"/>
        <v>12.9582</v>
      </c>
      <c r="G10" s="77">
        <f t="shared" si="2"/>
        <v>6.7859999999999996</v>
      </c>
      <c r="H10" s="77">
        <f t="shared" si="3"/>
        <v>2.7765</v>
      </c>
      <c r="I10" s="81">
        <f t="shared" si="4"/>
        <v>978.32069999999999</v>
      </c>
      <c r="J10" s="78">
        <f t="shared" si="5"/>
        <v>2934.9620999999997</v>
      </c>
    </row>
    <row r="11" spans="1:10" ht="16.5" thickBot="1" x14ac:dyDescent="0.3">
      <c r="A11" s="74">
        <v>6</v>
      </c>
      <c r="B11" s="79"/>
      <c r="C11" s="80"/>
      <c r="D11" s="81">
        <v>0</v>
      </c>
      <c r="E11" s="35">
        <f t="shared" si="0"/>
        <v>0</v>
      </c>
      <c r="F11" s="35">
        <f t="shared" si="1"/>
        <v>0</v>
      </c>
      <c r="G11" s="35">
        <f t="shared" si="2"/>
        <v>0</v>
      </c>
      <c r="H11" s="35">
        <f t="shared" si="3"/>
        <v>0</v>
      </c>
      <c r="I11" s="81">
        <f t="shared" si="4"/>
        <v>0</v>
      </c>
      <c r="J11" s="82">
        <f t="shared" si="5"/>
        <v>0</v>
      </c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76"/>
      <c r="J12" s="84"/>
    </row>
    <row r="13" spans="1:10" ht="16.5" thickBot="1" x14ac:dyDescent="0.3">
      <c r="A13" s="83"/>
      <c r="B13" s="83"/>
      <c r="C13" s="83"/>
      <c r="D13" s="83"/>
      <c r="E13" s="83"/>
      <c r="F13" s="83"/>
      <c r="G13" s="83"/>
      <c r="H13" s="83"/>
      <c r="I13" s="85">
        <f>SUM(I6:I12)</f>
        <v>11087.634600000001</v>
      </c>
      <c r="J13" s="86">
        <f>SUM(J6:J12)</f>
        <v>37176.186599999994</v>
      </c>
    </row>
    <row r="14" spans="1:10" ht="16.5" thickBot="1" x14ac:dyDescent="0.3">
      <c r="A14" s="83"/>
      <c r="B14" s="83" t="s">
        <v>44</v>
      </c>
      <c r="C14" s="83"/>
      <c r="D14" s="87"/>
      <c r="E14" s="83"/>
      <c r="F14" s="83"/>
      <c r="G14" s="83"/>
      <c r="H14" s="83"/>
      <c r="I14" s="83"/>
      <c r="J14" s="83"/>
    </row>
    <row r="15" spans="1:10" ht="48" thickBot="1" x14ac:dyDescent="0.3">
      <c r="A15" s="88" t="s">
        <v>162</v>
      </c>
      <c r="B15" s="89" t="s">
        <v>163</v>
      </c>
      <c r="C15" s="90" t="s">
        <v>164</v>
      </c>
      <c r="D15" s="90" t="s">
        <v>165</v>
      </c>
      <c r="E15" s="90" t="s">
        <v>166</v>
      </c>
      <c r="F15" s="90" t="s">
        <v>167</v>
      </c>
      <c r="G15" s="90" t="s">
        <v>168</v>
      </c>
      <c r="H15" s="90" t="s">
        <v>169</v>
      </c>
      <c r="I15" s="90" t="s">
        <v>170</v>
      </c>
      <c r="J15" s="91" t="s">
        <v>171</v>
      </c>
    </row>
    <row r="16" spans="1:10" ht="16.5" thickBot="1" x14ac:dyDescent="0.3">
      <c r="A16" s="74">
        <v>1</v>
      </c>
      <c r="B16" s="75"/>
      <c r="C16" s="76" t="s">
        <v>32</v>
      </c>
      <c r="D16" s="77">
        <v>900</v>
      </c>
      <c r="E16" s="77">
        <f t="shared" ref="E16:E21" si="6">SUM(D16*0.062)</f>
        <v>55.8</v>
      </c>
      <c r="F16" s="77">
        <f t="shared" ref="F16:F21" si="7">SUM(D16*0.014398)</f>
        <v>12.9582</v>
      </c>
      <c r="G16" s="77">
        <f t="shared" ref="G16:G21" si="8">SUM(D16*0.00754)</f>
        <v>6.7859999999999996</v>
      </c>
      <c r="H16" s="77">
        <f t="shared" ref="H16:H21" si="9">SUM(D16*0.003085)</f>
        <v>2.7765</v>
      </c>
      <c r="I16" s="77">
        <f t="shared" ref="I16:I21" si="10">SUM(D16:H16)</f>
        <v>978.32069999999999</v>
      </c>
      <c r="J16" s="78">
        <f t="shared" ref="J16:J21" si="11">SUM(I16*3)</f>
        <v>2934.9620999999997</v>
      </c>
    </row>
    <row r="17" spans="1:10" ht="16.5" thickBot="1" x14ac:dyDescent="0.3">
      <c r="A17" s="74">
        <v>2</v>
      </c>
      <c r="B17" s="79"/>
      <c r="C17" s="80" t="s">
        <v>6</v>
      </c>
      <c r="D17" s="77">
        <v>2500</v>
      </c>
      <c r="E17" s="77">
        <f t="shared" si="6"/>
        <v>155</v>
      </c>
      <c r="F17" s="77">
        <f t="shared" si="7"/>
        <v>35.994999999999997</v>
      </c>
      <c r="G17" s="77">
        <f t="shared" si="8"/>
        <v>18.849999999999998</v>
      </c>
      <c r="H17" s="77">
        <f t="shared" si="9"/>
        <v>7.7125000000000004</v>
      </c>
      <c r="I17" s="81">
        <f t="shared" si="10"/>
        <v>2717.5574999999999</v>
      </c>
      <c r="J17" s="78">
        <f t="shared" si="11"/>
        <v>8152.6724999999997</v>
      </c>
    </row>
    <row r="18" spans="1:10" ht="16.5" thickBot="1" x14ac:dyDescent="0.3">
      <c r="A18" s="74">
        <v>3</v>
      </c>
      <c r="B18" s="79"/>
      <c r="C18" s="80" t="s">
        <v>4</v>
      </c>
      <c r="D18" s="77"/>
      <c r="E18" s="77">
        <f t="shared" si="6"/>
        <v>0</v>
      </c>
      <c r="F18" s="77">
        <f t="shared" si="7"/>
        <v>0</v>
      </c>
      <c r="G18" s="77">
        <f t="shared" si="8"/>
        <v>0</v>
      </c>
      <c r="H18" s="77">
        <f t="shared" si="9"/>
        <v>0</v>
      </c>
      <c r="I18" s="81">
        <f t="shared" si="10"/>
        <v>0</v>
      </c>
      <c r="J18" s="78">
        <f t="shared" si="11"/>
        <v>0</v>
      </c>
    </row>
    <row r="19" spans="1:10" ht="16.5" thickBot="1" x14ac:dyDescent="0.3">
      <c r="A19" s="74">
        <v>4</v>
      </c>
      <c r="B19" s="79"/>
      <c r="C19" s="80" t="s">
        <v>160</v>
      </c>
      <c r="D19" s="77">
        <v>3700</v>
      </c>
      <c r="E19" s="77">
        <f t="shared" si="6"/>
        <v>229.4</v>
      </c>
      <c r="F19" s="77">
        <f t="shared" si="7"/>
        <v>53.272599999999997</v>
      </c>
      <c r="G19" s="77">
        <f t="shared" si="8"/>
        <v>27.898</v>
      </c>
      <c r="H19" s="77">
        <f t="shared" si="9"/>
        <v>11.4145</v>
      </c>
      <c r="I19" s="81">
        <f t="shared" si="10"/>
        <v>4021.9850999999999</v>
      </c>
      <c r="J19" s="78">
        <f t="shared" si="11"/>
        <v>12065.9553</v>
      </c>
    </row>
    <row r="20" spans="1:10" ht="16.5" thickBot="1" x14ac:dyDescent="0.3">
      <c r="A20" s="74">
        <v>5</v>
      </c>
      <c r="B20" s="79"/>
      <c r="C20" s="80" t="s">
        <v>161</v>
      </c>
      <c r="D20" s="77">
        <v>1600</v>
      </c>
      <c r="E20" s="77">
        <f t="shared" si="6"/>
        <v>99.2</v>
      </c>
      <c r="F20" s="77">
        <f t="shared" si="7"/>
        <v>23.036799999999999</v>
      </c>
      <c r="G20" s="77">
        <f t="shared" si="8"/>
        <v>12.064</v>
      </c>
      <c r="H20" s="77">
        <f t="shared" si="9"/>
        <v>4.9359999999999999</v>
      </c>
      <c r="I20" s="81">
        <f t="shared" si="10"/>
        <v>1739.2368000000001</v>
      </c>
      <c r="J20" s="78">
        <f t="shared" si="11"/>
        <v>5217.7103999999999</v>
      </c>
    </row>
    <row r="21" spans="1:10" ht="16.5" thickBot="1" x14ac:dyDescent="0.3">
      <c r="A21" s="74">
        <v>6</v>
      </c>
      <c r="B21" s="79"/>
      <c r="C21" s="80"/>
      <c r="D21" s="35"/>
      <c r="E21" s="35">
        <f t="shared" si="6"/>
        <v>0</v>
      </c>
      <c r="F21" s="35">
        <f t="shared" si="7"/>
        <v>0</v>
      </c>
      <c r="G21" s="35">
        <f t="shared" si="8"/>
        <v>0</v>
      </c>
      <c r="H21" s="35">
        <f t="shared" si="9"/>
        <v>0</v>
      </c>
      <c r="I21" s="81">
        <f t="shared" si="10"/>
        <v>0</v>
      </c>
      <c r="J21" s="82">
        <f t="shared" si="11"/>
        <v>0</v>
      </c>
    </row>
    <row r="22" spans="1:10" x14ac:dyDescent="0.25">
      <c r="A22" s="83"/>
      <c r="B22" s="83"/>
      <c r="C22" s="83"/>
      <c r="D22" s="83"/>
      <c r="E22" s="83"/>
      <c r="F22" s="83"/>
      <c r="G22" s="83"/>
      <c r="H22" s="83"/>
      <c r="I22" s="76"/>
      <c r="J22" s="84"/>
    </row>
    <row r="23" spans="1:10" ht="16.5" thickBot="1" x14ac:dyDescent="0.3">
      <c r="A23" s="83"/>
      <c r="B23" s="83"/>
      <c r="C23" s="83"/>
      <c r="D23" s="83"/>
      <c r="E23" s="83"/>
      <c r="F23" s="83"/>
      <c r="G23" s="83"/>
      <c r="H23" s="83"/>
      <c r="I23" s="85">
        <f>SUM(I16:I22)</f>
        <v>9457.1000999999997</v>
      </c>
      <c r="J23" s="86">
        <f>SUM(J16:J22)</f>
        <v>28371.300299999999</v>
      </c>
    </row>
    <row r="24" spans="1:10" ht="16.5" thickBot="1" x14ac:dyDescent="0.3">
      <c r="A24" s="83"/>
      <c r="B24" s="83" t="s">
        <v>172</v>
      </c>
      <c r="C24" s="83"/>
      <c r="D24" s="87"/>
      <c r="E24" s="83"/>
      <c r="F24" s="83"/>
      <c r="G24" s="83"/>
      <c r="H24" s="83"/>
      <c r="I24" s="83"/>
      <c r="J24" s="83"/>
    </row>
    <row r="25" spans="1:10" ht="48" thickBot="1" x14ac:dyDescent="0.3">
      <c r="A25" s="88" t="s">
        <v>162</v>
      </c>
      <c r="B25" s="89" t="s">
        <v>163</v>
      </c>
      <c r="C25" s="90" t="s">
        <v>164</v>
      </c>
      <c r="D25" s="90" t="s">
        <v>165</v>
      </c>
      <c r="E25" s="90" t="s">
        <v>166</v>
      </c>
      <c r="F25" s="90" t="s">
        <v>167</v>
      </c>
      <c r="G25" s="90" t="s">
        <v>168</v>
      </c>
      <c r="H25" s="90" t="s">
        <v>169</v>
      </c>
      <c r="I25" s="90" t="s">
        <v>170</v>
      </c>
      <c r="J25" s="91" t="s">
        <v>171</v>
      </c>
    </row>
    <row r="26" spans="1:10" ht="16.5" thickBot="1" x14ac:dyDescent="0.3">
      <c r="A26" s="74">
        <v>1</v>
      </c>
      <c r="B26" s="75"/>
      <c r="C26" s="76" t="s">
        <v>32</v>
      </c>
      <c r="D26" s="77">
        <v>1200</v>
      </c>
      <c r="E26" s="77">
        <f t="shared" ref="E26:E31" si="12">SUM(D26*0.062)</f>
        <v>74.400000000000006</v>
      </c>
      <c r="F26" s="77">
        <f t="shared" ref="F26:F31" si="13">SUM(D26*0.014398)</f>
        <v>17.2776</v>
      </c>
      <c r="G26" s="77">
        <f t="shared" ref="G26:G31" si="14">SUM(D26*0.00754)</f>
        <v>9.048</v>
      </c>
      <c r="H26" s="77">
        <f t="shared" ref="H26:H31" si="15">SUM(D26*0.003085)</f>
        <v>3.702</v>
      </c>
      <c r="I26" s="77">
        <f t="shared" ref="I26:I31" si="16">SUM(D26:H26)</f>
        <v>1304.4276</v>
      </c>
      <c r="J26" s="78">
        <f t="shared" ref="J26:J31" si="17">SUM(I26*3)</f>
        <v>3913.2828</v>
      </c>
    </row>
    <row r="27" spans="1:10" ht="16.5" thickBot="1" x14ac:dyDescent="0.3">
      <c r="A27" s="74">
        <v>2</v>
      </c>
      <c r="B27" s="79"/>
      <c r="C27" s="80" t="s">
        <v>6</v>
      </c>
      <c r="D27" s="77">
        <v>2500</v>
      </c>
      <c r="E27" s="77">
        <f t="shared" si="12"/>
        <v>155</v>
      </c>
      <c r="F27" s="77">
        <f t="shared" si="13"/>
        <v>35.994999999999997</v>
      </c>
      <c r="G27" s="77">
        <f t="shared" si="14"/>
        <v>18.849999999999998</v>
      </c>
      <c r="H27" s="77">
        <f t="shared" si="15"/>
        <v>7.7125000000000004</v>
      </c>
      <c r="I27" s="81">
        <f t="shared" si="16"/>
        <v>2717.5574999999999</v>
      </c>
      <c r="J27" s="78">
        <f t="shared" si="17"/>
        <v>8152.6724999999997</v>
      </c>
    </row>
    <row r="28" spans="1:10" ht="16.5" thickBot="1" x14ac:dyDescent="0.3">
      <c r="A28" s="74">
        <v>3</v>
      </c>
      <c r="B28" s="79"/>
      <c r="C28" s="80" t="s">
        <v>4</v>
      </c>
      <c r="D28" s="77">
        <v>2000</v>
      </c>
      <c r="E28" s="77">
        <f t="shared" si="12"/>
        <v>124</v>
      </c>
      <c r="F28" s="77">
        <f t="shared" si="13"/>
        <v>28.795999999999999</v>
      </c>
      <c r="G28" s="77">
        <f t="shared" si="14"/>
        <v>15.08</v>
      </c>
      <c r="H28" s="77">
        <f t="shared" si="15"/>
        <v>6.17</v>
      </c>
      <c r="I28" s="81">
        <f t="shared" si="16"/>
        <v>2174.0459999999998</v>
      </c>
      <c r="J28" s="78">
        <f t="shared" si="17"/>
        <v>6522.137999999999</v>
      </c>
    </row>
    <row r="29" spans="1:10" ht="16.5" thickBot="1" x14ac:dyDescent="0.3">
      <c r="A29" s="74">
        <v>4</v>
      </c>
      <c r="B29" s="79"/>
      <c r="C29" s="80" t="s">
        <v>160</v>
      </c>
      <c r="D29" s="77">
        <v>3250</v>
      </c>
      <c r="E29" s="77">
        <f t="shared" si="12"/>
        <v>201.5</v>
      </c>
      <c r="F29" s="77">
        <f t="shared" si="13"/>
        <v>46.793499999999995</v>
      </c>
      <c r="G29" s="77">
        <f t="shared" si="14"/>
        <v>24.504999999999999</v>
      </c>
      <c r="H29" s="77">
        <f t="shared" si="15"/>
        <v>10.026250000000001</v>
      </c>
      <c r="I29" s="81">
        <f t="shared" si="16"/>
        <v>3532.8247499999998</v>
      </c>
      <c r="J29" s="78">
        <f t="shared" si="17"/>
        <v>10598.474249999999</v>
      </c>
    </row>
    <row r="30" spans="1:10" ht="16.5" thickBot="1" x14ac:dyDescent="0.3">
      <c r="A30" s="74">
        <v>5</v>
      </c>
      <c r="B30" s="79"/>
      <c r="C30" s="80" t="s">
        <v>34</v>
      </c>
      <c r="D30" s="77">
        <v>2000</v>
      </c>
      <c r="E30" s="77">
        <f t="shared" si="12"/>
        <v>124</v>
      </c>
      <c r="F30" s="77">
        <f t="shared" si="13"/>
        <v>28.795999999999999</v>
      </c>
      <c r="G30" s="77">
        <f t="shared" si="14"/>
        <v>15.08</v>
      </c>
      <c r="H30" s="77">
        <f t="shared" si="15"/>
        <v>6.17</v>
      </c>
      <c r="I30" s="81">
        <f t="shared" si="16"/>
        <v>2174.0459999999998</v>
      </c>
      <c r="J30" s="78">
        <f t="shared" si="17"/>
        <v>6522.137999999999</v>
      </c>
    </row>
    <row r="31" spans="1:10" ht="16.5" thickBot="1" x14ac:dyDescent="0.3">
      <c r="A31" s="74">
        <v>6</v>
      </c>
      <c r="B31" s="79"/>
      <c r="C31" s="80" t="s">
        <v>31</v>
      </c>
      <c r="D31" s="35">
        <v>1200</v>
      </c>
      <c r="E31" s="35">
        <f t="shared" si="12"/>
        <v>74.400000000000006</v>
      </c>
      <c r="F31" s="35">
        <f t="shared" si="13"/>
        <v>17.2776</v>
      </c>
      <c r="G31" s="35">
        <f t="shared" si="14"/>
        <v>9.048</v>
      </c>
      <c r="H31" s="35">
        <f t="shared" si="15"/>
        <v>3.702</v>
      </c>
      <c r="I31" s="81">
        <f t="shared" si="16"/>
        <v>1304.4276</v>
      </c>
      <c r="J31" s="82">
        <f t="shared" si="17"/>
        <v>3913.2828</v>
      </c>
    </row>
    <row r="32" spans="1:10" x14ac:dyDescent="0.25">
      <c r="A32" s="83"/>
      <c r="B32" s="83"/>
      <c r="C32" s="83"/>
      <c r="D32" s="83"/>
      <c r="E32" s="83"/>
      <c r="F32" s="83"/>
      <c r="G32" s="83"/>
      <c r="H32" s="83"/>
      <c r="I32" s="76"/>
      <c r="J32" s="84"/>
    </row>
    <row r="33" spans="1:10" ht="16.5" thickBot="1" x14ac:dyDescent="0.3">
      <c r="A33" s="83"/>
      <c r="B33" s="83"/>
      <c r="C33" s="83"/>
      <c r="D33" s="83"/>
      <c r="E33" s="83"/>
      <c r="F33" s="83"/>
      <c r="G33" s="83"/>
      <c r="H33" s="83"/>
      <c r="I33" s="85">
        <f>SUM(I26:I32)</f>
        <v>13207.329450000001</v>
      </c>
      <c r="J33" s="86">
        <f>SUM(J26:J32)</f>
        <v>39621.98835</v>
      </c>
    </row>
    <row r="34" spans="1:10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</sheetData>
  <sheetProtection sheet="1" objects="1" scenarios="1"/>
  <phoneticPr fontId="11" type="noConversion"/>
  <pageMargins left="0.75" right="0.75" top="1" bottom="1" header="0.5" footer="0.5"/>
  <pageSetup scale="71" orientation="portrait" r:id="rId1"/>
  <rowBreaks count="1" manualBreakCount="1">
    <brk id="34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7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2018 BUDGET</vt:lpstr>
      <vt:lpstr>2019 BUDGET</vt:lpstr>
      <vt:lpstr>2020 BUDGET</vt:lpstr>
      <vt:lpstr>REVENUE ESTIMATES</vt:lpstr>
      <vt:lpstr>RESTORATION ESTIMATES</vt:lpstr>
      <vt:lpstr>EMPLOYEE REPORT</vt:lpstr>
      <vt:lpstr>'2018 BUDGET'!Print_Area</vt:lpstr>
      <vt:lpstr>'2019 BUDGET'!Print_Area</vt:lpstr>
      <vt:lpstr>'2020 BUDGET'!Print_Area</vt:lpstr>
      <vt:lpstr>'EMPLOYEE REPORT'!Print_Area</vt:lpstr>
      <vt:lpstr>'RESTORATION ESTIMATES'!Print_Area</vt:lpstr>
      <vt:lpstr>'REVENUE ESTIMATES'!Print_Area</vt:lpstr>
    </vt:vector>
  </TitlesOfParts>
  <Company>J.M. BENNETT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Bennett Home</dc:creator>
  <cp:lastModifiedBy>Windows 7</cp:lastModifiedBy>
  <cp:lastPrinted>2018-03-28T19:37:28Z</cp:lastPrinted>
  <dcterms:created xsi:type="dcterms:W3CDTF">2018-02-04T02:17:52Z</dcterms:created>
  <dcterms:modified xsi:type="dcterms:W3CDTF">2018-03-28T19:46:11Z</dcterms:modified>
</cp:coreProperties>
</file>